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DDB8D80D-14EC-4278-AC88-51E5065F7B86}" xr6:coauthVersionLast="47" xr6:coauthVersionMax="47" xr10:uidLastSave="{00000000-0000-0000-0000-000000000000}"/>
  <workbookProtection lockStructure="1"/>
  <bookViews>
    <workbookView xWindow="-108" yWindow="-108" windowWidth="23256" windowHeight="12456" firstSheet="1" activeTab="3" xr2:uid="{00000000-000D-0000-FFFF-FFFF00000000}"/>
  </bookViews>
  <sheets>
    <sheet name="Accounts" sheetId="3" r:id="rId1"/>
    <sheet name="Accounts 2" sheetId="6" r:id="rId2"/>
    <sheet name="Notes" sheetId="4" r:id="rId3"/>
    <sheet name="cashbook" sheetId="1" r:id="rId4"/>
    <sheet name="postage" sheetId="2" r:id="rId5"/>
    <sheet name="Assets" sheetId="5" r:id="rId6"/>
  </sheets>
  <externalReferences>
    <externalReference r:id="rId7"/>
  </externalReferences>
  <definedNames>
    <definedName name="_xlnm.Print_Area" localSheetId="0">Accounts!$B$3:$Q$60</definedName>
    <definedName name="_xlnm.Print_Area" localSheetId="1">'Accounts 2'!$B$3:$Q$53</definedName>
    <definedName name="_xlnm.Print_Area" localSheetId="5">Assets!$B$3:$I$77</definedName>
    <definedName name="_xlnm.Print_Area" localSheetId="3">cashbook!$W$79:$AA$104</definedName>
    <definedName name="_xlnm.Print_Area" localSheetId="2">Notes!$B$4:$P$73</definedName>
    <definedName name="_xlnm.Print_Area" localSheetId="4">postage!$B$2:$P$56</definedName>
    <definedName name="_xlnm.Print_Titles" localSheetId="5">Assets!$3:$7</definedName>
    <definedName name="_xlnm.Print_Titles" localSheetId="3">cashbook!$1:$4</definedName>
    <definedName name="_xlnm.Print_Titles" localSheetId="4">postage!$2:$5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6" l="1"/>
  <c r="O126" i="1"/>
  <c r="V123" i="1"/>
  <c r="AH25" i="1" l="1"/>
  <c r="AH17" i="1" l="1"/>
  <c r="J136" i="1" l="1"/>
  <c r="J149" i="1"/>
  <c r="J147" i="1"/>
  <c r="J135" i="1"/>
  <c r="M126" i="1"/>
  <c r="AB25" i="1"/>
  <c r="AB17" i="1"/>
  <c r="AH14" i="1"/>
  <c r="U123" i="1"/>
  <c r="U122" i="1" l="1"/>
  <c r="U126" i="1" s="1"/>
  <c r="L27" i="6" s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Y104" i="1"/>
  <c r="L24" i="3" s="1"/>
  <c r="Y77" i="1"/>
  <c r="Y76" i="1"/>
  <c r="Y66" i="1"/>
  <c r="J43" i="3" s="1"/>
  <c r="AL10" i="1"/>
  <c r="C6" i="6"/>
  <c r="J44" i="5"/>
  <c r="AN59" i="1"/>
  <c r="AN58" i="1"/>
  <c r="AN55" i="1"/>
  <c r="AN54" i="1"/>
  <c r="AN53" i="1"/>
  <c r="AN52" i="1"/>
  <c r="AN44" i="1"/>
  <c r="AN43" i="1"/>
  <c r="AL35" i="1"/>
  <c r="AL29" i="1"/>
  <c r="AL26" i="1"/>
  <c r="AP66" i="1"/>
  <c r="AH9" i="1"/>
  <c r="AB9" i="1"/>
  <c r="AJ9" i="1" s="1"/>
  <c r="AH31" i="1"/>
  <c r="AB31" i="1"/>
  <c r="AJ31" i="1" s="1"/>
  <c r="AH30" i="1"/>
  <c r="AB30" i="1"/>
  <c r="AJ30" i="1" s="1"/>
  <c r="AH29" i="1"/>
  <c r="AB29" i="1"/>
  <c r="AJ29" i="1" s="1"/>
  <c r="AH28" i="1"/>
  <c r="AB28" i="1"/>
  <c r="AJ28" i="1" s="1"/>
  <c r="AH27" i="1"/>
  <c r="AB27" i="1"/>
  <c r="AJ27" i="1" s="1"/>
  <c r="AH26" i="1"/>
  <c r="AB26" i="1"/>
  <c r="AJ26" i="1" s="1"/>
  <c r="O11" i="4"/>
  <c r="L11" i="4"/>
  <c r="P9" i="6"/>
  <c r="L9" i="6"/>
  <c r="P31" i="6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24" i="1"/>
  <c r="AB23" i="1"/>
  <c r="AB22" i="1"/>
  <c r="AB21" i="1"/>
  <c r="AB20" i="1"/>
  <c r="AB19" i="1"/>
  <c r="AB18" i="1"/>
  <c r="AB16" i="1"/>
  <c r="AB15" i="1"/>
  <c r="AB14" i="1"/>
  <c r="AB13" i="1"/>
  <c r="AB12" i="1"/>
  <c r="AB11" i="1"/>
  <c r="AB10" i="1"/>
  <c r="AB8" i="1"/>
  <c r="AN66" i="1" l="1"/>
  <c r="AL66" i="1"/>
  <c r="AH8" i="1"/>
  <c r="AB104" i="1"/>
  <c r="X104" i="1" l="1"/>
  <c r="L23" i="3" s="1"/>
  <c r="X66" i="1"/>
  <c r="J42" i="3" s="1"/>
  <c r="O63" i="4" l="1"/>
  <c r="AC66" i="1" l="1"/>
  <c r="Z66" i="1"/>
  <c r="W66" i="1"/>
  <c r="V66" i="1"/>
  <c r="U66" i="1"/>
  <c r="T66" i="1"/>
  <c r="S66" i="1"/>
  <c r="R66" i="1"/>
  <c r="J36" i="3" s="1"/>
  <c r="Q66" i="1"/>
  <c r="J35" i="3" s="1"/>
  <c r="P66" i="1"/>
  <c r="O66" i="1"/>
  <c r="N66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24" i="1"/>
  <c r="AH23" i="1"/>
  <c r="AH22" i="1"/>
  <c r="AH21" i="1"/>
  <c r="AH20" i="1"/>
  <c r="AH19" i="1"/>
  <c r="AH18" i="1"/>
  <c r="AH16" i="1"/>
  <c r="AH15" i="1"/>
  <c r="AH13" i="1"/>
  <c r="AH12" i="1"/>
  <c r="AH11" i="1"/>
  <c r="AH10" i="1"/>
  <c r="AJ20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24" i="1"/>
  <c r="AJ23" i="1"/>
  <c r="AJ22" i="1"/>
  <c r="AJ21" i="1"/>
  <c r="AJ19" i="1"/>
  <c r="AJ18" i="1"/>
  <c r="AJ16" i="1"/>
  <c r="AJ15" i="1"/>
  <c r="AJ14" i="1"/>
  <c r="AJ13" i="1"/>
  <c r="AJ12" i="1"/>
  <c r="AJ11" i="1"/>
  <c r="AJ10" i="1"/>
  <c r="AJ8" i="1"/>
  <c r="W112" i="1"/>
  <c r="J45" i="3" l="1"/>
  <c r="O104" i="1"/>
  <c r="L14" i="3" s="1"/>
  <c r="O70" i="1"/>
  <c r="O69" i="1"/>
  <c r="J33" i="3"/>
  <c r="J44" i="3"/>
  <c r="J41" i="3"/>
  <c r="J40" i="3"/>
  <c r="J39" i="3"/>
  <c r="J38" i="3"/>
  <c r="J37" i="3"/>
  <c r="J34" i="3"/>
  <c r="J32" i="3"/>
  <c r="AC70" i="1"/>
  <c r="AB70" i="1"/>
  <c r="Z70" i="1"/>
  <c r="W70" i="1"/>
  <c r="V70" i="1"/>
  <c r="U70" i="1"/>
  <c r="T70" i="1"/>
  <c r="S70" i="1"/>
  <c r="R70" i="1"/>
  <c r="Q70" i="1"/>
  <c r="P70" i="1"/>
  <c r="N70" i="1"/>
  <c r="AC69" i="1"/>
  <c r="AB69" i="1"/>
  <c r="Z69" i="1"/>
  <c r="W69" i="1"/>
  <c r="V69" i="1"/>
  <c r="U69" i="1"/>
  <c r="T69" i="1"/>
  <c r="S69" i="1"/>
  <c r="R69" i="1"/>
  <c r="Q69" i="1"/>
  <c r="P69" i="1"/>
  <c r="N69" i="1"/>
  <c r="M70" i="1"/>
  <c r="M69" i="1"/>
  <c r="T104" i="1"/>
  <c r="L19" i="3" s="1"/>
  <c r="N104" i="1"/>
  <c r="S118" i="1" s="1"/>
  <c r="S126" i="1" s="1"/>
  <c r="AE104" i="1"/>
  <c r="W104" i="1"/>
  <c r="L22" i="3" s="1"/>
  <c r="V104" i="1"/>
  <c r="L21" i="3" s="1"/>
  <c r="U104" i="1"/>
  <c r="L20" i="3" s="1"/>
  <c r="S104" i="1"/>
  <c r="L18" i="3" s="1"/>
  <c r="R104" i="1"/>
  <c r="L17" i="3" s="1"/>
  <c r="Q104" i="1"/>
  <c r="L16" i="3" s="1"/>
  <c r="P104" i="1"/>
  <c r="L15" i="3" s="1"/>
  <c r="M104" i="1"/>
  <c r="L12" i="3" s="1"/>
  <c r="L26" i="6" l="1"/>
  <c r="L13" i="3"/>
  <c r="Z104" i="1"/>
  <c r="W118" i="1" s="1"/>
  <c r="V118" i="1" s="1"/>
  <c r="F38" i="5" l="1"/>
  <c r="F37" i="5"/>
  <c r="L63" i="4"/>
  <c r="D5" i="4"/>
  <c r="P27" i="3"/>
  <c r="J68" i="5" l="1"/>
  <c r="J74" i="5"/>
  <c r="J66" i="5"/>
  <c r="J55" i="5"/>
  <c r="J48" i="5"/>
  <c r="F77" i="5"/>
  <c r="J50" i="5"/>
  <c r="P47" i="3"/>
  <c r="P50" i="3" s="1"/>
  <c r="P18" i="6" s="1"/>
  <c r="L13" i="6" s="1"/>
  <c r="L27" i="3"/>
  <c r="M52" i="2" l="1"/>
  <c r="K52" i="2"/>
  <c r="I52" i="2"/>
  <c r="G52" i="2"/>
  <c r="G55" i="2" s="1"/>
  <c r="O8" i="2"/>
  <c r="M55" i="2" l="1"/>
  <c r="O9" i="2"/>
  <c r="O10" i="2" s="1"/>
  <c r="O11" i="2" s="1"/>
  <c r="S199" i="1"/>
  <c r="R199" i="1"/>
  <c r="Q199" i="1"/>
  <c r="P199" i="1"/>
  <c r="N199" i="1"/>
  <c r="AG194" i="1"/>
  <c r="AG193" i="1"/>
  <c r="AG188" i="1"/>
  <c r="AG187" i="1"/>
  <c r="AG186" i="1"/>
  <c r="AG185" i="1"/>
  <c r="AG184" i="1"/>
  <c r="AG183" i="1"/>
  <c r="AG182" i="1"/>
  <c r="AG181" i="1"/>
  <c r="AG180" i="1"/>
  <c r="AG179" i="1"/>
  <c r="AG178" i="1"/>
  <c r="AG175" i="1"/>
  <c r="AG172" i="1"/>
  <c r="AG169" i="1"/>
  <c r="AG168" i="1"/>
  <c r="AG167" i="1"/>
  <c r="AG164" i="1"/>
  <c r="AG163" i="1"/>
  <c r="AG162" i="1"/>
  <c r="AG161" i="1"/>
  <c r="AG160" i="1"/>
  <c r="AG158" i="1"/>
  <c r="AG157" i="1"/>
  <c r="AG156" i="1"/>
  <c r="AG154" i="1"/>
  <c r="AG152" i="1"/>
  <c r="AG151" i="1"/>
  <c r="AG150" i="1"/>
  <c r="AG149" i="1"/>
  <c r="AG148" i="1"/>
  <c r="AG147" i="1"/>
  <c r="AG146" i="1"/>
  <c r="AG145" i="1"/>
  <c r="AG144" i="1"/>
  <c r="AG143" i="1"/>
  <c r="AG141" i="1"/>
  <c r="AG140" i="1"/>
  <c r="AG139" i="1"/>
  <c r="AG137" i="1"/>
  <c r="AG136" i="1"/>
  <c r="O12" i="2" l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AA63" i="1"/>
  <c r="AA66" i="1" s="1"/>
  <c r="T120" i="1" s="1"/>
  <c r="T126" i="1" s="1"/>
  <c r="L28" i="6" s="1"/>
  <c r="M66" i="1"/>
  <c r="AH148" i="1"/>
  <c r="AF66" i="1" l="1"/>
  <c r="AB63" i="1"/>
  <c r="AJ63" i="1" s="1"/>
  <c r="J31" i="3"/>
  <c r="L47" i="3" s="1"/>
  <c r="L50" i="3" s="1"/>
  <c r="L14" i="6" s="1"/>
  <c r="L18" i="6" s="1"/>
  <c r="AH187" i="1"/>
  <c r="AB199" i="1"/>
  <c r="AB205" i="1" s="1"/>
  <c r="AB66" i="1" l="1"/>
  <c r="AC199" i="1"/>
  <c r="AF102" i="1"/>
  <c r="V120" i="1" l="1"/>
  <c r="V126" i="1" s="1"/>
  <c r="W120" i="1"/>
  <c r="W129" i="1" s="1"/>
  <c r="AH66" i="1"/>
  <c r="U199" i="1"/>
  <c r="V129" i="1" l="1"/>
  <c r="V199" i="1" s="1"/>
  <c r="M134" i="1"/>
  <c r="M199" i="1" s="1"/>
  <c r="L31" i="6"/>
  <c r="W199" i="1"/>
  <c r="AD129" i="1" l="1"/>
  <c r="Z199" i="1" s="1"/>
</calcChain>
</file>

<file path=xl/sharedStrings.xml><?xml version="1.0" encoding="utf-8"?>
<sst xmlns="http://schemas.openxmlformats.org/spreadsheetml/2006/main" count="567" uniqueCount="367">
  <si>
    <t>Twin Rivers PARISH COUNCIL</t>
  </si>
  <si>
    <t>Cash Book</t>
  </si>
  <si>
    <t>S137</t>
  </si>
  <si>
    <t>clerk</t>
  </si>
  <si>
    <t>Prof</t>
  </si>
  <si>
    <t xml:space="preserve">Open  </t>
  </si>
  <si>
    <t>Date</t>
  </si>
  <si>
    <t>no</t>
  </si>
  <si>
    <t>To Whom</t>
  </si>
  <si>
    <t>Particulars of Payment</t>
  </si>
  <si>
    <t>Ref</t>
  </si>
  <si>
    <t>admin</t>
  </si>
  <si>
    <t>Insurance</t>
  </si>
  <si>
    <t>Payments</t>
  </si>
  <si>
    <t>Salary</t>
  </si>
  <si>
    <t>Fees</t>
  </si>
  <si>
    <t>Donations</t>
  </si>
  <si>
    <t>Space</t>
  </si>
  <si>
    <t>OVHC</t>
  </si>
  <si>
    <t>Cash</t>
  </si>
  <si>
    <t>Total</t>
  </si>
  <si>
    <t>vat</t>
  </si>
  <si>
    <t>Grant</t>
  </si>
  <si>
    <t>Bank</t>
  </si>
  <si>
    <t>Deposit</t>
  </si>
  <si>
    <t>Receipts</t>
  </si>
  <si>
    <t>Interest</t>
  </si>
  <si>
    <t>Bank Statement</t>
  </si>
  <si>
    <t>Post</t>
  </si>
  <si>
    <t>Wages</t>
  </si>
  <si>
    <t>Transfers</t>
  </si>
  <si>
    <t>Treasury stock surrender to treasury</t>
  </si>
  <si>
    <t>Name</t>
  </si>
  <si>
    <t>date</t>
  </si>
  <si>
    <t>22/08/2017</t>
  </si>
  <si>
    <t>refund</t>
  </si>
  <si>
    <t>1st Class</t>
  </si>
  <si>
    <t>2nd Class</t>
  </si>
  <si>
    <t>Balance</t>
  </si>
  <si>
    <t>Balance b/f</t>
  </si>
  <si>
    <t>Twin Rivers PC</t>
  </si>
  <si>
    <t>Other</t>
  </si>
  <si>
    <t>09/01/2018</t>
  </si>
  <si>
    <t>13/02/2018</t>
  </si>
  <si>
    <t xml:space="preserve"> </t>
  </si>
  <si>
    <t>Transparency</t>
  </si>
  <si>
    <t>TWIN RIVERS  PARISH COUNCIL</t>
  </si>
  <si>
    <t>Page 1</t>
  </si>
  <si>
    <t>RECEIPTS</t>
  </si>
  <si>
    <t>Precepts</t>
  </si>
  <si>
    <t>Interest on investments</t>
  </si>
  <si>
    <t>Grants</t>
  </si>
  <si>
    <t>Rents</t>
  </si>
  <si>
    <t>Vat reimbursed</t>
  </si>
  <si>
    <t>PAYMENTS</t>
  </si>
  <si>
    <t>General administration</t>
  </si>
  <si>
    <t>Insurances</t>
  </si>
  <si>
    <t>S.137 payments</t>
  </si>
  <si>
    <t>Clerks expenses</t>
  </si>
  <si>
    <t>Clerks salary</t>
  </si>
  <si>
    <t>Professional fees</t>
  </si>
  <si>
    <t>Open spaces</t>
  </si>
  <si>
    <t>Ousefleet Village hall</t>
  </si>
  <si>
    <t>Vat on payments</t>
  </si>
  <si>
    <t>SURPLUS OF RECEIPTS OVER PAYMENTS</t>
  </si>
  <si>
    <t>SUMMARY</t>
  </si>
  <si>
    <t>Balance brought forward</t>
  </si>
  <si>
    <t>Balance carried forward</t>
  </si>
  <si>
    <t>These cumulative funds are represented by:</t>
  </si>
  <si>
    <t>Petty Cash and stamps</t>
  </si>
  <si>
    <t>SIGNED</t>
  </si>
  <si>
    <t xml:space="preserve"> …………………………………</t>
  </si>
  <si>
    <t xml:space="preserve"> …………………………</t>
  </si>
  <si>
    <t>Chairman</t>
  </si>
  <si>
    <t>Responsible Financial Officer</t>
  </si>
  <si>
    <t xml:space="preserve">Queries on the above to </t>
  </si>
  <si>
    <t>Page 2</t>
  </si>
  <si>
    <t>Land</t>
  </si>
  <si>
    <t>Land Whitgift Common Whitgift Warps 2.94 acres</t>
  </si>
  <si>
    <t>Rented to H Barker &amp; sons - £200 per annum</t>
  </si>
  <si>
    <t>Land adjacent to Whitgift Chapel O/S 163 - 1.187 acres</t>
  </si>
  <si>
    <t>Rented to SJ Ella &amp; Sons - £50 annum</t>
  </si>
  <si>
    <t>Land Grange Road Adlingfleet 1.75 acres - conservation</t>
  </si>
  <si>
    <t xml:space="preserve">Land South side of main street Whitgift </t>
  </si>
  <si>
    <t>Ref SE8122NW - 0.05 acres</t>
  </si>
  <si>
    <t>Peppercorn rent</t>
  </si>
  <si>
    <t>Land adjacent to Moxon House</t>
  </si>
  <si>
    <t>Debts outstanding</t>
  </si>
  <si>
    <t>VAT recoverable</t>
  </si>
  <si>
    <t>less than 3 months</t>
  </si>
  <si>
    <t>£</t>
  </si>
  <si>
    <t>Payments in advance</t>
  </si>
  <si>
    <t>Payments under Section 137</t>
  </si>
  <si>
    <t>Twin Rivers Parish Council</t>
  </si>
  <si>
    <t>Last</t>
  </si>
  <si>
    <t>Cost</t>
  </si>
  <si>
    <t xml:space="preserve">Valuation  </t>
  </si>
  <si>
    <t>Current</t>
  </si>
  <si>
    <t>Group</t>
  </si>
  <si>
    <t>Item</t>
  </si>
  <si>
    <t>Purchased</t>
  </si>
  <si>
    <t>Ex Vat</t>
  </si>
  <si>
    <t>Value</t>
  </si>
  <si>
    <t>Notes</t>
  </si>
  <si>
    <t>Parish Land</t>
  </si>
  <si>
    <t>L-01</t>
  </si>
  <si>
    <t xml:space="preserve">   Rented to H Barker &amp; sons - £200 per annum</t>
  </si>
  <si>
    <t>L-02</t>
  </si>
  <si>
    <t xml:space="preserve">   Rented to SJ Ella &amp; Sons - £50 annum</t>
  </si>
  <si>
    <t>L-03</t>
  </si>
  <si>
    <t>L-04</t>
  </si>
  <si>
    <t xml:space="preserve">Land South side of main street Whitgift Ref SE8122NW </t>
  </si>
  <si>
    <t xml:space="preserve">    0.05 acres - Peppercorn rent</t>
  </si>
  <si>
    <t>L-05</t>
  </si>
  <si>
    <t>Laptop</t>
  </si>
  <si>
    <t>O-04</t>
  </si>
  <si>
    <t>SGS Eng Solutions - Generator and wheel kit</t>
  </si>
  <si>
    <t>O-05</t>
  </si>
  <si>
    <t>Mrs Brady - Torches</t>
  </si>
  <si>
    <t>6 torches</t>
  </si>
  <si>
    <t>O-07</t>
  </si>
  <si>
    <t>Absolute Home Textiles - Blankets</t>
  </si>
  <si>
    <t>O-08</t>
  </si>
  <si>
    <t>Ningbo - Chairs</t>
  </si>
  <si>
    <t>Blue / Silver</t>
  </si>
  <si>
    <t>O-09</t>
  </si>
  <si>
    <t>Fridge</t>
  </si>
  <si>
    <t>O-10</t>
  </si>
  <si>
    <t>Empire - Stainless steel tables</t>
  </si>
  <si>
    <t xml:space="preserve">1.8m Centre - 1.8 Wall - .9 Wall </t>
  </si>
  <si>
    <t>O-11</t>
  </si>
  <si>
    <t>Ride on lawn mower</t>
  </si>
  <si>
    <t>O-12</t>
  </si>
  <si>
    <t>SLC - Rover Procut 560 Hand lawn mower</t>
  </si>
  <si>
    <t>O-13</t>
  </si>
  <si>
    <t>O-14</t>
  </si>
  <si>
    <t>External assets</t>
  </si>
  <si>
    <t>E-01</t>
  </si>
  <si>
    <t>Bus shelter</t>
  </si>
  <si>
    <t>Repaired in April 2010</t>
  </si>
  <si>
    <t>E-02</t>
  </si>
  <si>
    <t>B &amp; K Engineering - Benches</t>
  </si>
  <si>
    <t>3 Benches</t>
  </si>
  <si>
    <t>E-03</t>
  </si>
  <si>
    <t>GV Kenning Millenium Seat</t>
  </si>
  <si>
    <t>E-04</t>
  </si>
  <si>
    <t>Layburn Tools - Strimmer</t>
  </si>
  <si>
    <t>E-05</t>
  </si>
  <si>
    <t>ERYC - Salt bins</t>
  </si>
  <si>
    <t>2 Salt bins</t>
  </si>
  <si>
    <t>E-06</t>
  </si>
  <si>
    <t>Travis Perkins - Oil Tank</t>
  </si>
  <si>
    <t>E-07</t>
  </si>
  <si>
    <t>ERYC - Waste bin at Adlingfleet</t>
  </si>
  <si>
    <t>E-08</t>
  </si>
  <si>
    <t>ERYC - Waste bins</t>
  </si>
  <si>
    <t>2 bins</t>
  </si>
  <si>
    <t>E-09</t>
  </si>
  <si>
    <t>Cardiac Holdings - Defibrilator</t>
  </si>
  <si>
    <t>E-10</t>
  </si>
  <si>
    <t>L Hitchen - Coal Bunkers &amp; Emergency items</t>
  </si>
  <si>
    <t>E-11</t>
  </si>
  <si>
    <t>E-13</t>
  </si>
  <si>
    <t>Wickstead Leisure - Playpark equipment</t>
  </si>
  <si>
    <t>E-14</t>
  </si>
  <si>
    <t>Pinic tables</t>
  </si>
  <si>
    <t>E-16</t>
  </si>
  <si>
    <t>Wren - X-Tra X 50B Front loading Dishwasher</t>
  </si>
  <si>
    <t>Sales</t>
  </si>
  <si>
    <t>Precept</t>
  </si>
  <si>
    <t>Rent</t>
  </si>
  <si>
    <t>Sundry</t>
  </si>
  <si>
    <t>Donation</t>
  </si>
  <si>
    <t>Admin</t>
  </si>
  <si>
    <t>Vat</t>
  </si>
  <si>
    <t>?</t>
  </si>
  <si>
    <t>total</t>
  </si>
  <si>
    <t>Refunds</t>
  </si>
  <si>
    <t>Paye</t>
  </si>
  <si>
    <t>Particulars of Receipt</t>
  </si>
  <si>
    <t>Contrib</t>
  </si>
  <si>
    <t>Repay</t>
  </si>
  <si>
    <t>Spare</t>
  </si>
  <si>
    <t>B/F</t>
  </si>
  <si>
    <t>Diff</t>
  </si>
  <si>
    <t>Cleared</t>
  </si>
  <si>
    <t xml:space="preserve">Check </t>
  </si>
  <si>
    <t>Clerks</t>
  </si>
  <si>
    <t>Expenses</t>
  </si>
  <si>
    <t>Phone box Adlingfleet</t>
  </si>
  <si>
    <t>Payee previous year</t>
  </si>
  <si>
    <t>E-18</t>
  </si>
  <si>
    <t>E-19</t>
  </si>
  <si>
    <t>Curry's HP Envy 5546 scanner printer</t>
  </si>
  <si>
    <t>Reedness contribution</t>
  </si>
  <si>
    <t>E-20</t>
  </si>
  <si>
    <t>Community Heart Beat Trust Defibrillator</t>
  </si>
  <si>
    <t xml:space="preserve">Current Account No </t>
  </si>
  <si>
    <t xml:space="preserve">Deposit Account No </t>
  </si>
  <si>
    <t>Expend</t>
  </si>
  <si>
    <t>Grant expenditure</t>
  </si>
  <si>
    <t>Income in advance</t>
  </si>
  <si>
    <t>E-21</t>
  </si>
  <si>
    <t>ERYC Grit Bin</t>
  </si>
  <si>
    <t>10/04/2018</t>
  </si>
  <si>
    <t>Administration refunds - insurance</t>
  </si>
  <si>
    <t>C Wright</t>
  </si>
  <si>
    <t>Tree</t>
  </si>
  <si>
    <t>December</t>
  </si>
  <si>
    <t>E-22</t>
  </si>
  <si>
    <t>ERYC Dog Bin</t>
  </si>
  <si>
    <t>Signage</t>
  </si>
  <si>
    <t>E-24</t>
  </si>
  <si>
    <t>Planters</t>
  </si>
  <si>
    <t>E-25</t>
  </si>
  <si>
    <t>Notice board</t>
  </si>
  <si>
    <t>E-26</t>
  </si>
  <si>
    <t>E-27</t>
  </si>
  <si>
    <t>Othere assest</t>
  </si>
  <si>
    <t>EYRC Grant repaid re legal fees</t>
  </si>
  <si>
    <t>Legal fees</t>
  </si>
  <si>
    <t>Seat / planter</t>
  </si>
  <si>
    <t>E-23</t>
  </si>
  <si>
    <t>E-28</t>
  </si>
  <si>
    <t>3D Printer</t>
  </si>
  <si>
    <t>VE Day grant</t>
  </si>
  <si>
    <t>Postage</t>
  </si>
  <si>
    <t>November</t>
  </si>
  <si>
    <t>VE</t>
  </si>
  <si>
    <t>Day</t>
  </si>
  <si>
    <t>Page 3</t>
  </si>
  <si>
    <t>Add: surplus for the year</t>
  </si>
  <si>
    <t>Defib Parts</t>
  </si>
  <si>
    <t>hydrosnakes</t>
  </si>
  <si>
    <t>E-29</t>
  </si>
  <si>
    <t>Printer</t>
  </si>
  <si>
    <t>saltbin</t>
  </si>
  <si>
    <t>noticeboard</t>
  </si>
  <si>
    <t>E-30</t>
  </si>
  <si>
    <t>E-31</t>
  </si>
  <si>
    <t>E-32</t>
  </si>
  <si>
    <t>Return</t>
  </si>
  <si>
    <t>E-33</t>
  </si>
  <si>
    <t>Litter Bin</t>
  </si>
  <si>
    <t>Cow</t>
  </si>
  <si>
    <t>Lane</t>
  </si>
  <si>
    <t>Cow Lane</t>
  </si>
  <si>
    <t>{</t>
  </si>
  <si>
    <t>Rent Tom Ella</t>
  </si>
  <si>
    <t>Correction</t>
  </si>
  <si>
    <t>Cow Lane bank balance</t>
  </si>
  <si>
    <t>James Woodcock 01405 704239</t>
  </si>
  <si>
    <t>Year Ended 31 March 2024</t>
  </si>
  <si>
    <t>001055 re issued no 001091</t>
  </si>
  <si>
    <t>31 March 2024</t>
  </si>
  <si>
    <t>Current account Statement</t>
  </si>
  <si>
    <t>cow lane statement</t>
  </si>
  <si>
    <t>current account</t>
  </si>
  <si>
    <t>difference</t>
  </si>
  <si>
    <t>5807.32+35+1852.5+21.6+150-1</t>
  </si>
  <si>
    <t>15326.1+3734.4</t>
  </si>
  <si>
    <t>issued 12/03/24 paid 04/04/24</t>
  </si>
  <si>
    <t>unpaid rent</t>
  </si>
  <si>
    <t>reissued cheque unpaid</t>
  </si>
  <si>
    <t>issued 27/03/24 paid 02/04/24</t>
  </si>
  <si>
    <t>issued 12/03/24 paid 11/04/24</t>
  </si>
  <si>
    <t>Ernllca</t>
  </si>
  <si>
    <t>J Woodcock</t>
  </si>
  <si>
    <t>Microsoft</t>
  </si>
  <si>
    <t>Ink</t>
  </si>
  <si>
    <t>Clerks wages</t>
  </si>
  <si>
    <t>Membership</t>
  </si>
  <si>
    <t>Defib pads</t>
  </si>
  <si>
    <t>insurance</t>
  </si>
  <si>
    <t>Gallagher</t>
  </si>
  <si>
    <t>A Bossmans</t>
  </si>
  <si>
    <t>Audit fee</t>
  </si>
  <si>
    <t>H Woodcock</t>
  </si>
  <si>
    <t>D Day grant</t>
  </si>
  <si>
    <t>Chronical publications</t>
  </si>
  <si>
    <t>Cow lane advert</t>
  </si>
  <si>
    <t>Cow lane bench</t>
  </si>
  <si>
    <t>B Reed</t>
  </si>
  <si>
    <t xml:space="preserve">Man hole cover </t>
  </si>
  <si>
    <t>Isle of Axholme Drainage board</t>
  </si>
  <si>
    <t>Drainage</t>
  </si>
  <si>
    <t>cow lane bench</t>
  </si>
  <si>
    <t>Vision ICT</t>
  </si>
  <si>
    <t>Play inspection company</t>
  </si>
  <si>
    <t>Emial</t>
  </si>
  <si>
    <t>Play inspection</t>
  </si>
  <si>
    <t xml:space="preserve">S Hart </t>
  </si>
  <si>
    <t>Emails</t>
  </si>
  <si>
    <t xml:space="preserve">Poppy wreaths </t>
  </si>
  <si>
    <t>C.R.Wright &amp; son</t>
  </si>
  <si>
    <t>christmas tree</t>
  </si>
  <si>
    <t>D T Walker</t>
  </si>
  <si>
    <t>Concrete</t>
  </si>
  <si>
    <t>Concrete paid twice reimbursmant waiting</t>
  </si>
  <si>
    <t>John Day Services</t>
  </si>
  <si>
    <t>Alarm system</t>
  </si>
  <si>
    <t>ERYC</t>
  </si>
  <si>
    <t>Hall Rent</t>
  </si>
  <si>
    <t>Savills</t>
  </si>
  <si>
    <t>Cow lane lease</t>
  </si>
  <si>
    <t>Specfarm solution</t>
  </si>
  <si>
    <t>cow lane advert</t>
  </si>
  <si>
    <t>Hedge cutting</t>
  </si>
  <si>
    <t>Gilleared</t>
  </si>
  <si>
    <t>Cow lane hay tender</t>
  </si>
  <si>
    <t>DD</t>
  </si>
  <si>
    <t>Scotish water</t>
  </si>
  <si>
    <t xml:space="preserve">cow lane </t>
  </si>
  <si>
    <t>D Ferguson</t>
  </si>
  <si>
    <t>cow lane</t>
  </si>
  <si>
    <t>H Barker</t>
  </si>
  <si>
    <t>National grid</t>
  </si>
  <si>
    <t>access</t>
  </si>
  <si>
    <t>ICO</t>
  </si>
  <si>
    <t>11th april</t>
  </si>
  <si>
    <t>17th may</t>
  </si>
  <si>
    <t>21st may</t>
  </si>
  <si>
    <t>14th june</t>
  </si>
  <si>
    <t>20th june</t>
  </si>
  <si>
    <t>26th june</t>
  </si>
  <si>
    <t>29th july</t>
  </si>
  <si>
    <t>8th aug</t>
  </si>
  <si>
    <t>19th aug</t>
  </si>
  <si>
    <t>20th aug</t>
  </si>
  <si>
    <t>21st aug</t>
  </si>
  <si>
    <t>16th aug</t>
  </si>
  <si>
    <t>14th oct</t>
  </si>
  <si>
    <t>22nd oct</t>
  </si>
  <si>
    <t>14th nov</t>
  </si>
  <si>
    <t>5th dec</t>
  </si>
  <si>
    <t>19th dec</t>
  </si>
  <si>
    <t>24th dec</t>
  </si>
  <si>
    <t>6th jan</t>
  </si>
  <si>
    <t>9th jan</t>
  </si>
  <si>
    <t>16th jan</t>
  </si>
  <si>
    <t>13th feb</t>
  </si>
  <si>
    <t>6th mar</t>
  </si>
  <si>
    <t>17th mar</t>
  </si>
  <si>
    <t>28th mar</t>
  </si>
  <si>
    <t>22nd  may</t>
  </si>
  <si>
    <t>23rd may</t>
  </si>
  <si>
    <t>21st june</t>
  </si>
  <si>
    <t>22nd aug</t>
  </si>
  <si>
    <t>22nd nov</t>
  </si>
  <si>
    <t>21st feb</t>
  </si>
  <si>
    <t>2nd apr</t>
  </si>
  <si>
    <t>4th apr</t>
  </si>
  <si>
    <t>10th apr</t>
  </si>
  <si>
    <t>14th apr</t>
  </si>
  <si>
    <t>not cleared</t>
  </si>
  <si>
    <t>January</t>
  </si>
  <si>
    <t>Cow L</t>
  </si>
  <si>
    <t>,4731.09=-3600+100.8+250+485+15.53+50+832.86-2970+16.32+16.5+71.9+420</t>
  </si>
  <si>
    <t>ok</t>
  </si>
  <si>
    <t>T Ella</t>
  </si>
  <si>
    <t>DT walkers</t>
  </si>
  <si>
    <t>payment made twice refund due</t>
  </si>
  <si>
    <t>refund due</t>
  </si>
  <si>
    <t>Receipts and Payments Account for the year ended 31 March 2025</t>
  </si>
  <si>
    <t>Defib batteries</t>
  </si>
  <si>
    <t>April</t>
  </si>
  <si>
    <t>Notes on the accounts for the year ended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</si>
</sst>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-F800]dddd\,\ mmmm\ dd\,\ yyyy"/>
    <numFmt numFmtId="165" formatCode="dd/mm/yyyy;@"/>
  </numFmts>
  <fonts count="2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6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FF"/>
      <name val="Arial"/>
      <family val="2"/>
    </font>
    <font>
      <i/>
      <sz val="16"/>
      <name val="Arial"/>
      <family val="2"/>
    </font>
    <font>
      <sz val="16"/>
      <color rgb="FF0000FF"/>
      <name val="Arial"/>
      <family val="2"/>
    </font>
    <font>
      <sz val="16"/>
      <color rgb="FF0000FF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8"/>
        <bgColor indexed="9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91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5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/>
    <xf numFmtId="2" fontId="0" fillId="0" borderId="2" xfId="0" applyNumberFormat="1" applyBorder="1"/>
    <xf numFmtId="0" fontId="5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quotePrefix="1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2" fillId="2" borderId="0" xfId="0" applyFont="1" applyFill="1" applyProtection="1">
      <protection locked="0"/>
    </xf>
    <xf numFmtId="0" fontId="1" fillId="0" borderId="6" xfId="0" applyFont="1" applyBorder="1"/>
    <xf numFmtId="0" fontId="1" fillId="0" borderId="0" xfId="0" applyFont="1"/>
    <xf numFmtId="0" fontId="1" fillId="0" borderId="7" xfId="0" applyFont="1" applyBorder="1"/>
    <xf numFmtId="0" fontId="3" fillId="0" borderId="0" xfId="0" applyFont="1"/>
    <xf numFmtId="0" fontId="1" fillId="0" borderId="0" xfId="0" applyFont="1" applyProtection="1">
      <protection locked="0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quotePrefix="1" applyFont="1"/>
    <xf numFmtId="4" fontId="1" fillId="0" borderId="0" xfId="0" applyNumberFormat="1" applyFont="1" applyAlignment="1" applyProtection="1">
      <alignment horizontal="right"/>
      <protection locked="0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4" fontId="1" fillId="0" borderId="3" xfId="0" applyNumberFormat="1" applyFont="1" applyBorder="1"/>
    <xf numFmtId="2" fontId="1" fillId="0" borderId="0" xfId="0" applyNumberFormat="1" applyFont="1" applyProtection="1">
      <protection locked="0"/>
    </xf>
    <xf numFmtId="0" fontId="1" fillId="0" borderId="3" xfId="0" applyFont="1" applyBorder="1"/>
    <xf numFmtId="2" fontId="1" fillId="0" borderId="3" xfId="0" applyNumberFormat="1" applyFont="1" applyBorder="1"/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7" fillId="2" borderId="0" xfId="0" applyFont="1" applyFill="1"/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" fillId="0" borderId="0" xfId="0" quotePrefix="1" applyFont="1" applyProtection="1">
      <protection locked="0"/>
    </xf>
    <xf numFmtId="8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2" fontId="1" fillId="0" borderId="0" xfId="0" quotePrefix="1" applyNumberFormat="1" applyFont="1" applyAlignment="1" applyProtection="1">
      <alignment horizontal="right"/>
      <protection locked="0"/>
    </xf>
    <xf numFmtId="2" fontId="8" fillId="0" borderId="0" xfId="0" applyNumberFormat="1" applyFont="1" applyProtection="1">
      <protection locked="0"/>
    </xf>
    <xf numFmtId="2" fontId="8" fillId="0" borderId="3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15" fontId="1" fillId="0" borderId="0" xfId="0" applyNumberFormat="1" applyFont="1" applyProtection="1">
      <protection locked="0"/>
    </xf>
    <xf numFmtId="15" fontId="1" fillId="0" borderId="0" xfId="0" quotePrefix="1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2" fontId="1" fillId="0" borderId="2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/>
    <xf numFmtId="0" fontId="5" fillId="0" borderId="0" xfId="0" quotePrefix="1" applyFont="1" applyAlignment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" fontId="0" fillId="0" borderId="0" xfId="0" applyNumberFormat="1" applyAlignment="1">
      <alignment horizontal="right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0" fillId="0" borderId="0" xfId="0" applyNumberFormat="1"/>
    <xf numFmtId="2" fontId="9" fillId="0" borderId="0" xfId="0" applyNumberFormat="1" applyFont="1"/>
    <xf numFmtId="0" fontId="9" fillId="0" borderId="0" xfId="0" applyFont="1"/>
    <xf numFmtId="49" fontId="5" fillId="0" borderId="0" xfId="0" quotePrefix="1" applyNumberFormat="1" applyFont="1" applyAlignment="1" applyProtection="1">
      <alignment horizontal="right"/>
      <protection locked="0"/>
    </xf>
    <xf numFmtId="49" fontId="5" fillId="0" borderId="0" xfId="0" quotePrefix="1" applyNumberFormat="1" applyFont="1" applyAlignment="1" applyProtection="1">
      <alignment horizontal="center"/>
      <protection locked="0"/>
    </xf>
    <xf numFmtId="0" fontId="10" fillId="0" borderId="0" xfId="1"/>
    <xf numFmtId="2" fontId="11" fillId="0" borderId="0" xfId="0" applyNumberFormat="1" applyFont="1"/>
    <xf numFmtId="2" fontId="11" fillId="0" borderId="2" xfId="0" applyNumberFormat="1" applyFont="1" applyBorder="1"/>
    <xf numFmtId="4" fontId="3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9" fillId="0" borderId="0" xfId="0" applyNumberFormat="1" applyFont="1"/>
    <xf numFmtId="0" fontId="12" fillId="0" borderId="0" xfId="0" applyFont="1"/>
    <xf numFmtId="0" fontId="13" fillId="2" borderId="1" xfId="0" applyFont="1" applyFill="1" applyBorder="1"/>
    <xf numFmtId="0" fontId="13" fillId="2" borderId="4" xfId="0" applyFont="1" applyFill="1" applyBorder="1"/>
    <xf numFmtId="0" fontId="14" fillId="2" borderId="0" xfId="0" applyFont="1" applyFill="1"/>
    <xf numFmtId="0" fontId="13" fillId="2" borderId="0" xfId="0" applyFont="1" applyFill="1"/>
    <xf numFmtId="0" fontId="13" fillId="2" borderId="6" xfId="0" applyFont="1" applyFill="1" applyBorder="1"/>
    <xf numFmtId="0" fontId="12" fillId="0" borderId="6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14" fontId="12" fillId="0" borderId="0" xfId="0" applyNumberFormat="1" applyFont="1"/>
    <xf numFmtId="0" fontId="12" fillId="0" borderId="0" xfId="0" applyFont="1" applyProtection="1">
      <protection locked="0"/>
    </xf>
    <xf numFmtId="165" fontId="13" fillId="0" borderId="0" xfId="0" quotePrefix="1" applyNumberFormat="1" applyFont="1" applyProtection="1">
      <protection locked="0"/>
    </xf>
    <xf numFmtId="164" fontId="12" fillId="0" borderId="0" xfId="0" quotePrefix="1" applyNumberFormat="1" applyFont="1" applyProtection="1">
      <protection locked="0"/>
    </xf>
    <xf numFmtId="1" fontId="12" fillId="3" borderId="0" xfId="0" quotePrefix="1" applyNumberFormat="1" applyFont="1" applyFill="1" applyAlignment="1" applyProtection="1">
      <alignment horizontal="right"/>
      <protection locked="0"/>
    </xf>
    <xf numFmtId="1" fontId="12" fillId="0" borderId="0" xfId="0" applyNumberFormat="1" applyFont="1" applyProtection="1">
      <protection locked="0"/>
    </xf>
    <xf numFmtId="1" fontId="13" fillId="0" borderId="0" xfId="0" applyNumberFormat="1" applyFont="1" applyProtection="1">
      <protection locked="0"/>
    </xf>
    <xf numFmtId="14" fontId="17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12" fillId="0" borderId="0" xfId="0" quotePrefix="1" applyFont="1" applyProtection="1">
      <protection locked="0"/>
    </xf>
    <xf numFmtId="2" fontId="12" fillId="0" borderId="0" xfId="0" applyNumberFormat="1" applyFont="1" applyProtection="1">
      <protection locked="0"/>
    </xf>
    <xf numFmtId="2" fontId="15" fillId="0" borderId="0" xfId="0" applyNumberFormat="1" applyFont="1"/>
    <xf numFmtId="4" fontId="18" fillId="0" borderId="0" xfId="0" quotePrefix="1" applyNumberFormat="1" applyFont="1" applyProtection="1">
      <protection locked="0"/>
    </xf>
    <xf numFmtId="1" fontId="12" fillId="0" borderId="0" xfId="0" applyNumberFormat="1" applyFont="1"/>
    <xf numFmtId="2" fontId="12" fillId="0" borderId="0" xfId="0" applyNumberFormat="1" applyFont="1"/>
    <xf numFmtId="49" fontId="13" fillId="0" borderId="0" xfId="0" quotePrefix="1" applyNumberFormat="1" applyFont="1" applyProtection="1">
      <protection locked="0"/>
    </xf>
    <xf numFmtId="1" fontId="13" fillId="3" borderId="0" xfId="0" applyNumberFormat="1" applyFont="1" applyFill="1" applyAlignment="1" applyProtection="1">
      <alignment horizontal="right"/>
      <protection locked="0"/>
    </xf>
    <xf numFmtId="14" fontId="13" fillId="0" borderId="0" xfId="0" applyNumberFormat="1" applyFont="1" applyProtection="1">
      <protection locked="0"/>
    </xf>
    <xf numFmtId="2" fontId="13" fillId="0" borderId="0" xfId="0" quotePrefix="1" applyNumberFormat="1" applyFont="1" applyProtection="1">
      <protection locked="0"/>
    </xf>
    <xf numFmtId="1" fontId="12" fillId="3" borderId="0" xfId="0" applyNumberFormat="1" applyFont="1" applyFill="1" applyProtection="1">
      <protection locked="0"/>
    </xf>
    <xf numFmtId="4" fontId="18" fillId="0" borderId="0" xfId="0" applyNumberFormat="1" applyFont="1" applyProtection="1">
      <protection locked="0"/>
    </xf>
    <xf numFmtId="1" fontId="12" fillId="4" borderId="0" xfId="0" applyNumberFormat="1" applyFont="1" applyFill="1" applyProtection="1">
      <protection locked="0"/>
    </xf>
    <xf numFmtId="2" fontId="12" fillId="0" borderId="0" xfId="0" quotePrefix="1" applyNumberFormat="1" applyFont="1" applyAlignment="1" applyProtection="1">
      <alignment horizontal="center"/>
      <protection locked="0"/>
    </xf>
    <xf numFmtId="1" fontId="17" fillId="0" borderId="0" xfId="0" applyNumberFormat="1" applyFont="1" applyProtection="1">
      <protection locked="0"/>
    </xf>
    <xf numFmtId="2" fontId="12" fillId="0" borderId="0" xfId="0" quotePrefix="1" applyNumberFormat="1" applyFont="1"/>
    <xf numFmtId="2" fontId="16" fillId="0" borderId="0" xfId="0" applyNumberFormat="1" applyFont="1" applyProtection="1">
      <protection locked="0"/>
    </xf>
    <xf numFmtId="4" fontId="18" fillId="5" borderId="0" xfId="0" applyNumberFormat="1" applyFont="1" applyFill="1" applyProtection="1">
      <protection locked="0"/>
    </xf>
    <xf numFmtId="1" fontId="13" fillId="3" borderId="0" xfId="0" applyNumberFormat="1" applyFont="1" applyFill="1" applyProtection="1">
      <protection locked="0"/>
    </xf>
    <xf numFmtId="1" fontId="13" fillId="0" borderId="0" xfId="0" applyNumberFormat="1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2" fontId="17" fillId="0" borderId="0" xfId="0" applyNumberFormat="1" applyFont="1" applyProtection="1">
      <protection locked="0"/>
    </xf>
    <xf numFmtId="14" fontId="12" fillId="0" borderId="0" xfId="0" applyNumberFormat="1" applyFont="1" applyProtection="1">
      <protection locked="0"/>
    </xf>
    <xf numFmtId="1" fontId="13" fillId="0" borderId="0" xfId="0" quotePrefix="1" applyNumberFormat="1" applyFont="1" applyProtection="1">
      <protection locked="0"/>
    </xf>
    <xf numFmtId="2" fontId="12" fillId="0" borderId="2" xfId="0" applyNumberFormat="1" applyFont="1" applyBorder="1"/>
    <xf numFmtId="2" fontId="19" fillId="0" borderId="0" xfId="0" applyNumberFormat="1" applyFont="1"/>
    <xf numFmtId="0" fontId="19" fillId="0" borderId="0" xfId="0" applyFont="1"/>
    <xf numFmtId="0" fontId="12" fillId="0" borderId="8" xfId="0" applyFont="1" applyBorder="1"/>
    <xf numFmtId="0" fontId="12" fillId="0" borderId="9" xfId="0" applyFont="1" applyBorder="1"/>
    <xf numFmtId="2" fontId="12" fillId="0" borderId="9" xfId="0" applyNumberFormat="1" applyFont="1" applyBorder="1"/>
    <xf numFmtId="2" fontId="12" fillId="0" borderId="3" xfId="0" applyNumberFormat="1" applyFont="1" applyBorder="1"/>
    <xf numFmtId="0" fontId="12" fillId="0" borderId="4" xfId="0" applyFont="1" applyBorder="1"/>
    <xf numFmtId="2" fontId="12" fillId="0" borderId="0" xfId="0" applyNumberFormat="1" applyFont="1" applyAlignment="1">
      <alignment horizontal="center"/>
    </xf>
    <xf numFmtId="0" fontId="12" fillId="0" borderId="1" xfId="0" applyFont="1" applyBorder="1"/>
    <xf numFmtId="0" fontId="14" fillId="0" borderId="1" xfId="0" applyFont="1" applyBorder="1"/>
    <xf numFmtId="2" fontId="12" fillId="0" borderId="1" xfId="0" applyNumberFormat="1" applyFont="1" applyBorder="1"/>
    <xf numFmtId="2" fontId="12" fillId="0" borderId="5" xfId="0" applyNumberFormat="1" applyFont="1" applyBorder="1"/>
    <xf numFmtId="2" fontId="14" fillId="0" borderId="0" xfId="0" applyNumberFormat="1" applyFont="1" applyAlignment="1">
      <alignment horizontal="center"/>
    </xf>
    <xf numFmtId="2" fontId="14" fillId="0" borderId="7" xfId="0" applyNumberFormat="1" applyFont="1" applyBorder="1" applyAlignment="1">
      <alignment horizontal="center"/>
    </xf>
    <xf numFmtId="2" fontId="14" fillId="0" borderId="0" xfId="0" quotePrefix="1" applyNumberFormat="1" applyFont="1" applyAlignment="1">
      <alignment horizontal="center"/>
    </xf>
    <xf numFmtId="0" fontId="17" fillId="0" borderId="0" xfId="0" applyFont="1"/>
    <xf numFmtId="2" fontId="17" fillId="0" borderId="0" xfId="0" applyNumberFormat="1" applyFont="1"/>
    <xf numFmtId="2" fontId="17" fillId="0" borderId="7" xfId="0" applyNumberFormat="1" applyFont="1" applyBorder="1" applyProtection="1">
      <protection locked="0"/>
    </xf>
    <xf numFmtId="2" fontId="20" fillId="0" borderId="0" xfId="0" applyNumberFormat="1" applyFont="1"/>
    <xf numFmtId="0" fontId="21" fillId="0" borderId="0" xfId="0" applyFont="1" applyProtection="1">
      <protection locked="0"/>
    </xf>
    <xf numFmtId="2" fontId="17" fillId="0" borderId="2" xfId="0" applyNumberFormat="1" applyFont="1" applyBorder="1"/>
    <xf numFmtId="14" fontId="13" fillId="0" borderId="0" xfId="0" applyNumberFormat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9" fillId="0" borderId="0" xfId="0" applyFont="1" applyAlignment="1">
      <alignment vertical="top"/>
    </xf>
    <xf numFmtId="2" fontId="13" fillId="0" borderId="0" xfId="0" quotePrefix="1" applyNumberFormat="1" applyFont="1" applyAlignment="1" applyProtection="1">
      <alignment vertical="top"/>
      <protection locked="0"/>
    </xf>
    <xf numFmtId="2" fontId="13" fillId="0" borderId="0" xfId="0" applyNumberFormat="1" applyFont="1" applyAlignment="1" applyProtection="1">
      <alignment vertical="top"/>
      <protection locked="0"/>
    </xf>
    <xf numFmtId="2" fontId="19" fillId="0" borderId="0" xfId="0" applyNumberFormat="1" applyFont="1" applyAlignment="1" applyProtection="1">
      <alignment vertical="top"/>
      <protection locked="0"/>
    </xf>
    <xf numFmtId="14" fontId="17" fillId="0" borderId="0" xfId="0" quotePrefix="1" applyNumberFormat="1" applyFont="1" applyAlignment="1" applyProtection="1">
      <alignment horizontal="right"/>
      <protection locked="0"/>
    </xf>
    <xf numFmtId="0" fontId="13" fillId="0" borderId="0" xfId="0" quotePrefix="1" applyFont="1" applyProtection="1">
      <protection locked="0"/>
    </xf>
    <xf numFmtId="14" fontId="17" fillId="0" borderId="0" xfId="0" applyNumberFormat="1" applyFont="1"/>
    <xf numFmtId="2" fontId="17" fillId="0" borderId="11" xfId="0" applyNumberFormat="1" applyFont="1" applyBorder="1"/>
    <xf numFmtId="2" fontId="17" fillId="0" borderId="7" xfId="0" applyNumberFormat="1" applyFont="1" applyBorder="1"/>
    <xf numFmtId="2" fontId="22" fillId="0" borderId="7" xfId="0" applyNumberFormat="1" applyFont="1" applyBorder="1"/>
    <xf numFmtId="0" fontId="17" fillId="0" borderId="9" xfId="0" applyFont="1" applyBorder="1"/>
    <xf numFmtId="2" fontId="17" fillId="0" borderId="9" xfId="0" applyNumberFormat="1" applyFont="1" applyBorder="1"/>
    <xf numFmtId="2" fontId="17" fillId="0" borderId="3" xfId="0" applyNumberFormat="1" applyFont="1" applyBorder="1"/>
    <xf numFmtId="2" fontId="17" fillId="0" borderId="10" xfId="0" applyNumberFormat="1" applyFont="1" applyBorder="1"/>
    <xf numFmtId="4" fontId="12" fillId="0" borderId="0" xfId="0" applyNumberFormat="1" applyFont="1" applyProtection="1">
      <protection locked="0"/>
    </xf>
    <xf numFmtId="4" fontId="12" fillId="0" borderId="0" xfId="0" applyNumberFormat="1" applyFont="1"/>
    <xf numFmtId="4" fontId="13" fillId="0" borderId="0" xfId="0" applyNumberFormat="1" applyFont="1"/>
    <xf numFmtId="4" fontId="13" fillId="0" borderId="0" xfId="0" quotePrefix="1" applyNumberFormat="1" applyFont="1" applyAlignment="1" applyProtection="1">
      <alignment horizontal="right"/>
      <protection locked="0"/>
    </xf>
    <xf numFmtId="4" fontId="23" fillId="0" borderId="0" xfId="0" applyNumberFormat="1" applyFont="1" applyAlignment="1">
      <alignment horizontal="right"/>
    </xf>
    <xf numFmtId="2" fontId="13" fillId="0" borderId="0" xfId="0" applyNumberFormat="1" applyFont="1" applyProtection="1">
      <protection locked="0"/>
    </xf>
    <xf numFmtId="49" fontId="13" fillId="0" borderId="0" xfId="0" quotePrefix="1" applyNumberFormat="1" applyFont="1" applyAlignment="1" applyProtection="1">
      <alignment horizontal="left"/>
      <protection locked="0"/>
    </xf>
    <xf numFmtId="49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 applyProtection="1">
      <alignment horizontal="center"/>
      <protection locked="0"/>
    </xf>
    <xf numFmtId="4" fontId="12" fillId="0" borderId="0" xfId="0" applyNumberFormat="1" applyFont="1" applyAlignment="1" applyProtection="1">
      <alignment horizontal="right"/>
      <protection locked="0"/>
    </xf>
    <xf numFmtId="4" fontId="23" fillId="0" borderId="0" xfId="0" applyNumberFormat="1" applyFont="1" applyAlignment="1" applyProtection="1">
      <alignment horizontal="right"/>
      <protection locked="0"/>
    </xf>
    <xf numFmtId="49" fontId="12" fillId="0" borderId="0" xfId="0" applyNumberFormat="1" applyFont="1" applyAlignment="1" applyProtection="1">
      <alignment horizontal="right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23" fillId="0" borderId="0" xfId="0" applyNumberFormat="1" applyFont="1"/>
    <xf numFmtId="2" fontId="23" fillId="0" borderId="0" xfId="0" applyNumberFormat="1" applyFont="1"/>
    <xf numFmtId="4" fontId="23" fillId="0" borderId="2" xfId="0" applyNumberFormat="1" applyFont="1" applyBorder="1" applyAlignment="1">
      <alignment horizontal="right"/>
    </xf>
    <xf numFmtId="0" fontId="12" fillId="0" borderId="2" xfId="0" applyFont="1" applyBorder="1"/>
    <xf numFmtId="4" fontId="12" fillId="0" borderId="0" xfId="0" quotePrefix="1" applyNumberFormat="1" applyFont="1" applyProtection="1">
      <protection locked="0"/>
    </xf>
    <xf numFmtId="0" fontId="12" fillId="0" borderId="0" xfId="0" quotePrefix="1" applyFont="1"/>
    <xf numFmtId="4" fontId="12" fillId="0" borderId="0" xfId="0" applyNumberFormat="1" applyFont="1" applyAlignment="1">
      <alignment horizontal="left"/>
    </xf>
    <xf numFmtId="2" fontId="24" fillId="0" borderId="0" xfId="0" applyNumberFormat="1" applyFont="1"/>
    <xf numFmtId="1" fontId="12" fillId="3" borderId="0" xfId="0" applyNumberFormat="1" applyFont="1" applyFill="1" applyAlignment="1" applyProtection="1">
      <alignment horizontal="right"/>
      <protection locked="0"/>
    </xf>
    <xf numFmtId="2" fontId="17" fillId="5" borderId="0" xfId="0" applyNumberFormat="1" applyFont="1" applyFill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SExcel/Accounts%202017%20and%20Cash%20book%2031%20March%202017%20-%20Twin%20Rivers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s"/>
      <sheetName val="Notes"/>
      <sheetName val="CashBook"/>
      <sheetName val="Post"/>
      <sheetName val="Assets"/>
    </sheetNames>
    <sheetDataSet>
      <sheetData sheetId="0">
        <row r="11">
          <cell r="G11" t="str">
            <v>TWIN RIVERS  PARISH COUNCIL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EA9B-630E-4D9E-9BF7-E83878B70E14}">
  <dimension ref="B2:Q60"/>
  <sheetViews>
    <sheetView topLeftCell="A39" zoomScale="130" zoomScaleNormal="130" workbookViewId="0">
      <selection activeCell="X53" sqref="X48:X53"/>
    </sheetView>
  </sheetViews>
  <sheetFormatPr defaultRowHeight="14.4" x14ac:dyDescent="0.3"/>
  <cols>
    <col min="2" max="3" width="0.88671875" customWidth="1"/>
    <col min="4" max="7" width="8.33203125" customWidth="1"/>
    <col min="8" max="8" width="8" customWidth="1"/>
    <col min="9" max="9" width="0.88671875" customWidth="1"/>
    <col min="10" max="10" width="10.77734375" customWidth="1"/>
    <col min="11" max="11" width="0.88671875" customWidth="1"/>
    <col min="12" max="12" width="11.6640625" bestFit="1" customWidth="1"/>
    <col min="13" max="13" width="2.33203125" customWidth="1"/>
    <col min="14" max="14" width="10.77734375" customWidth="1"/>
    <col min="15" max="15" width="0.88671875" customWidth="1"/>
    <col min="16" max="16" width="10.77734375" customWidth="1"/>
    <col min="17" max="17" width="0.88671875" customWidth="1"/>
  </cols>
  <sheetData>
    <row r="2" spans="2:17" ht="15" thickBot="1" x14ac:dyDescent="0.35"/>
    <row r="3" spans="2:17" ht="6.9" customHeight="1" x14ac:dyDescent="0.3">
      <c r="B3" s="1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0"/>
    </row>
    <row r="4" spans="2:17" ht="17.399999999999999" x14ac:dyDescent="0.3">
      <c r="B4" s="21"/>
      <c r="C4" s="3" t="s">
        <v>46</v>
      </c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5" t="s">
        <v>47</v>
      </c>
      <c r="Q4" s="22"/>
    </row>
    <row r="5" spans="2:17" ht="6.9" customHeight="1" x14ac:dyDescent="0.3">
      <c r="B5" s="2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2"/>
    </row>
    <row r="6" spans="2:17" ht="17.399999999999999" x14ac:dyDescent="0.3">
      <c r="B6" s="21"/>
      <c r="C6" s="23" t="s">
        <v>363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2"/>
    </row>
    <row r="7" spans="2:17" ht="6.9" customHeight="1" x14ac:dyDescent="0.3">
      <c r="B7" s="21"/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2"/>
    </row>
    <row r="8" spans="2:17" ht="6.9" customHeight="1" x14ac:dyDescent="0.3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</row>
    <row r="9" spans="2:17" ht="15.6" x14ac:dyDescent="0.3">
      <c r="B9" s="24"/>
      <c r="C9" s="25"/>
      <c r="D9" s="25"/>
      <c r="E9" s="25"/>
      <c r="F9" s="25"/>
      <c r="G9" s="25"/>
      <c r="H9" s="25"/>
      <c r="I9" s="25"/>
      <c r="J9" s="25"/>
      <c r="K9" s="25"/>
      <c r="L9" s="27">
        <v>2025</v>
      </c>
      <c r="M9" s="28"/>
      <c r="N9" s="25"/>
      <c r="O9" s="25"/>
      <c r="P9" s="27">
        <v>2024</v>
      </c>
      <c r="Q9" s="26"/>
    </row>
    <row r="10" spans="2:17" ht="15.6" x14ac:dyDescent="0.3">
      <c r="B10" s="24"/>
      <c r="C10" s="27" t="s">
        <v>48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</row>
    <row r="11" spans="2:17" ht="6.9" customHeight="1" x14ac:dyDescent="0.3">
      <c r="B11" s="24"/>
      <c r="C11" s="27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2:17" ht="15.6" x14ac:dyDescent="0.3">
      <c r="B12" s="24"/>
      <c r="C12" s="25"/>
      <c r="D12" s="25" t="s">
        <v>49</v>
      </c>
      <c r="E12" s="25"/>
      <c r="F12" s="25"/>
      <c r="G12" s="25"/>
      <c r="H12" s="25"/>
      <c r="I12" s="25"/>
      <c r="J12" s="29"/>
      <c r="K12" s="29"/>
      <c r="L12" s="29">
        <f>cashbook!M104</f>
        <v>7000</v>
      </c>
      <c r="M12" s="30"/>
      <c r="N12" s="29"/>
      <c r="O12" s="29"/>
      <c r="P12" s="29">
        <v>6000</v>
      </c>
      <c r="Q12" s="26"/>
    </row>
    <row r="13" spans="2:17" ht="15.6" x14ac:dyDescent="0.3">
      <c r="B13" s="24"/>
      <c r="C13" s="25"/>
      <c r="D13" s="25" t="s">
        <v>50</v>
      </c>
      <c r="E13" s="25"/>
      <c r="F13" s="25"/>
      <c r="G13" s="25"/>
      <c r="H13" s="25"/>
      <c r="I13" s="25"/>
      <c r="J13" s="29"/>
      <c r="K13" s="29"/>
      <c r="L13" s="29">
        <f>cashbook!N104</f>
        <v>92.86999999999999</v>
      </c>
      <c r="M13" s="30"/>
      <c r="N13" s="29"/>
      <c r="O13" s="29"/>
      <c r="P13" s="29">
        <v>87.5</v>
      </c>
      <c r="Q13" s="26"/>
    </row>
    <row r="14" spans="2:17" ht="15.6" x14ac:dyDescent="0.3">
      <c r="B14" s="24"/>
      <c r="C14" s="25"/>
      <c r="D14" s="25" t="s">
        <v>51</v>
      </c>
      <c r="E14" s="25"/>
      <c r="F14" s="25"/>
      <c r="G14" s="25"/>
      <c r="H14" s="25"/>
      <c r="I14" s="25"/>
      <c r="J14" s="29"/>
      <c r="K14" s="29"/>
      <c r="L14" s="71">
        <f>cashbook!O104</f>
        <v>1599.57</v>
      </c>
      <c r="M14" s="30"/>
      <c r="N14" s="29"/>
      <c r="O14" s="29"/>
      <c r="P14" s="29">
        <v>500</v>
      </c>
      <c r="Q14" s="26"/>
    </row>
    <row r="15" spans="2:17" ht="15.6" x14ac:dyDescent="0.3">
      <c r="B15" s="24"/>
      <c r="C15" s="25"/>
      <c r="D15" s="25" t="s">
        <v>52</v>
      </c>
      <c r="E15" s="25"/>
      <c r="F15" s="25"/>
      <c r="G15" s="25"/>
      <c r="H15" s="25"/>
      <c r="I15" s="25"/>
      <c r="J15" s="29"/>
      <c r="K15" s="29"/>
      <c r="L15" s="29">
        <f>cashbook!P104</f>
        <v>350</v>
      </c>
      <c r="M15" s="30"/>
      <c r="N15" s="29"/>
      <c r="O15" s="29"/>
      <c r="P15" s="29">
        <v>52.3</v>
      </c>
      <c r="Q15" s="26"/>
    </row>
    <row r="16" spans="2:17" ht="15.6" x14ac:dyDescent="0.3">
      <c r="B16" s="24"/>
      <c r="C16" s="25"/>
      <c r="D16" s="25" t="s">
        <v>45</v>
      </c>
      <c r="E16" s="25"/>
      <c r="F16" s="25"/>
      <c r="G16" s="25"/>
      <c r="H16" s="25"/>
      <c r="I16" s="25"/>
      <c r="J16" s="29"/>
      <c r="K16" s="29"/>
      <c r="L16" s="29">
        <f>cashbook!Q104</f>
        <v>0</v>
      </c>
      <c r="M16" s="30"/>
      <c r="N16" s="29"/>
      <c r="O16" s="29"/>
      <c r="P16" s="29">
        <v>0</v>
      </c>
      <c r="Q16" s="26"/>
    </row>
    <row r="17" spans="2:17" ht="15.6" x14ac:dyDescent="0.3">
      <c r="B17" s="24"/>
      <c r="C17" s="25"/>
      <c r="D17" s="25" t="s">
        <v>16</v>
      </c>
      <c r="E17" s="25"/>
      <c r="F17" s="25"/>
      <c r="G17" s="25"/>
      <c r="H17" s="25"/>
      <c r="I17" s="25"/>
      <c r="J17" s="29"/>
      <c r="K17" s="29"/>
      <c r="L17" s="29">
        <f>cashbook!R104</f>
        <v>0</v>
      </c>
      <c r="M17" s="30"/>
      <c r="N17" s="29"/>
      <c r="O17" s="29"/>
      <c r="P17" s="29">
        <v>0</v>
      </c>
      <c r="Q17" s="26"/>
    </row>
    <row r="18" spans="2:17" ht="15.6" x14ac:dyDescent="0.3">
      <c r="B18" s="24"/>
      <c r="C18" s="25"/>
      <c r="D18" s="25" t="s">
        <v>205</v>
      </c>
      <c r="E18" s="25"/>
      <c r="F18" s="25"/>
      <c r="G18" s="31"/>
      <c r="H18" s="25"/>
      <c r="I18" s="25"/>
      <c r="J18" s="29"/>
      <c r="K18" s="29"/>
      <c r="L18" s="29">
        <f>cashbook!S104</f>
        <v>0</v>
      </c>
      <c r="M18" s="30"/>
      <c r="N18" s="29"/>
      <c r="O18" s="29"/>
      <c r="P18" s="29">
        <v>0</v>
      </c>
      <c r="Q18" s="26"/>
    </row>
    <row r="19" spans="2:17" ht="15.6" x14ac:dyDescent="0.3">
      <c r="B19" s="24"/>
      <c r="C19" s="25"/>
      <c r="D19" s="25" t="s">
        <v>53</v>
      </c>
      <c r="E19" s="25"/>
      <c r="F19" s="25"/>
      <c r="G19" s="31"/>
      <c r="H19" s="25"/>
      <c r="I19" s="25"/>
      <c r="J19" s="29"/>
      <c r="K19" s="29"/>
      <c r="L19" s="29">
        <f>cashbook!T104</f>
        <v>0</v>
      </c>
      <c r="M19" s="30"/>
      <c r="N19" s="29"/>
      <c r="O19" s="29"/>
      <c r="P19" s="29">
        <v>0</v>
      </c>
      <c r="Q19" s="26"/>
    </row>
    <row r="20" spans="2:17" ht="15.6" hidden="1" x14ac:dyDescent="0.3">
      <c r="B20" s="24"/>
      <c r="C20" s="25"/>
      <c r="D20" s="25" t="s">
        <v>190</v>
      </c>
      <c r="E20" s="25"/>
      <c r="F20" s="25"/>
      <c r="G20" s="31"/>
      <c r="H20" s="25"/>
      <c r="I20" s="25"/>
      <c r="J20" s="29"/>
      <c r="K20" s="29"/>
      <c r="L20" s="32">
        <f>cashbook!U104</f>
        <v>0</v>
      </c>
      <c r="M20" s="30"/>
      <c r="N20" s="29"/>
      <c r="O20" s="29"/>
      <c r="P20" s="29">
        <v>0</v>
      </c>
      <c r="Q20" s="26"/>
    </row>
    <row r="21" spans="2:17" ht="15.6" hidden="1" x14ac:dyDescent="0.3">
      <c r="B21" s="24"/>
      <c r="C21" s="25"/>
      <c r="D21" s="25" t="s">
        <v>182</v>
      </c>
      <c r="E21" s="25"/>
      <c r="F21" s="25"/>
      <c r="G21" s="31"/>
      <c r="H21" s="25"/>
      <c r="I21" s="25"/>
      <c r="J21" s="29"/>
      <c r="K21" s="29"/>
      <c r="L21" s="32">
        <f>cashbook!V104</f>
        <v>0</v>
      </c>
      <c r="M21" s="30"/>
      <c r="N21" s="29"/>
      <c r="O21" s="29"/>
      <c r="P21" s="29">
        <v>0</v>
      </c>
      <c r="Q21" s="26"/>
    </row>
    <row r="22" spans="2:17" ht="15.6" hidden="1" x14ac:dyDescent="0.3">
      <c r="B22" s="24"/>
      <c r="C22" s="25"/>
      <c r="D22" s="25" t="s">
        <v>225</v>
      </c>
      <c r="E22" s="25"/>
      <c r="F22" s="25"/>
      <c r="G22" s="31"/>
      <c r="H22" s="25"/>
      <c r="I22" s="25"/>
      <c r="J22" s="29"/>
      <c r="K22" s="29"/>
      <c r="L22" s="32">
        <f>cashbook!W104</f>
        <v>0</v>
      </c>
      <c r="M22" s="30"/>
      <c r="N22" s="29"/>
      <c r="O22" s="29"/>
      <c r="P22" s="29">
        <v>0</v>
      </c>
      <c r="Q22" s="26"/>
    </row>
    <row r="23" spans="2:17" ht="15.6" x14ac:dyDescent="0.3">
      <c r="B23" s="24"/>
      <c r="C23" s="25"/>
      <c r="D23" s="25" t="s">
        <v>171</v>
      </c>
      <c r="E23" s="25"/>
      <c r="F23" s="25"/>
      <c r="G23" s="31"/>
      <c r="H23" s="25"/>
      <c r="I23" s="25"/>
      <c r="J23" s="29"/>
      <c r="K23" s="29"/>
      <c r="L23" s="32">
        <f>cashbook!X104</f>
        <v>500</v>
      </c>
      <c r="M23" s="30"/>
      <c r="N23" s="29"/>
      <c r="O23" s="29"/>
      <c r="P23" s="29">
        <v>0</v>
      </c>
      <c r="Q23" s="26"/>
    </row>
    <row r="24" spans="2:17" ht="15.6" x14ac:dyDescent="0.3">
      <c r="B24" s="24"/>
      <c r="C24" s="25"/>
      <c r="D24" s="25" t="s">
        <v>246</v>
      </c>
      <c r="E24" s="25"/>
      <c r="F24" s="25"/>
      <c r="G24" s="31"/>
      <c r="H24" s="25"/>
      <c r="I24" s="25"/>
      <c r="J24" s="29"/>
      <c r="K24" s="29"/>
      <c r="L24" s="32">
        <f>cashbook!Y104</f>
        <v>6570</v>
      </c>
      <c r="M24" s="30"/>
      <c r="N24" s="29"/>
      <c r="O24" s="29"/>
      <c r="P24" s="29">
        <v>3600</v>
      </c>
      <c r="Q24" s="26"/>
    </row>
    <row r="25" spans="2:17" ht="6.9" customHeight="1" x14ac:dyDescent="0.3">
      <c r="B25" s="24"/>
      <c r="C25" s="25"/>
      <c r="D25" s="25"/>
      <c r="E25" s="25"/>
      <c r="F25" s="25"/>
      <c r="G25" s="25"/>
      <c r="H25" s="25"/>
      <c r="I25" s="25"/>
      <c r="J25" s="29"/>
      <c r="K25" s="29"/>
      <c r="L25" s="33"/>
      <c r="M25" s="30"/>
      <c r="N25" s="29"/>
      <c r="O25" s="29"/>
      <c r="P25" s="33"/>
      <c r="Q25" s="26"/>
    </row>
    <row r="26" spans="2:17" ht="6.9" customHeight="1" x14ac:dyDescent="0.3">
      <c r="B26" s="24"/>
      <c r="C26" s="25"/>
      <c r="D26" s="25"/>
      <c r="E26" s="25"/>
      <c r="F26" s="25"/>
      <c r="G26" s="25"/>
      <c r="H26" s="25"/>
      <c r="I26" s="25"/>
      <c r="J26" s="29"/>
      <c r="K26" s="29"/>
      <c r="L26" s="29"/>
      <c r="M26" s="30"/>
      <c r="N26" s="29"/>
      <c r="O26" s="29"/>
      <c r="P26" s="29"/>
      <c r="Q26" s="26"/>
    </row>
    <row r="27" spans="2:17" ht="15.6" x14ac:dyDescent="0.3">
      <c r="B27" s="24"/>
      <c r="C27" s="25"/>
      <c r="D27" s="25"/>
      <c r="E27" s="25"/>
      <c r="F27" s="25"/>
      <c r="G27" s="25"/>
      <c r="H27" s="25"/>
      <c r="I27" s="25"/>
      <c r="J27" s="29"/>
      <c r="K27" s="29"/>
      <c r="L27" s="29">
        <f>SUM(L10:L26)</f>
        <v>16112.44</v>
      </c>
      <c r="M27" s="30"/>
      <c r="N27" s="29"/>
      <c r="O27" s="29"/>
      <c r="P27" s="29">
        <f>SUM(P10:P26)</f>
        <v>10239.799999999999</v>
      </c>
      <c r="Q27" s="26"/>
    </row>
    <row r="28" spans="2:17" ht="6.9" customHeight="1" x14ac:dyDescent="0.3">
      <c r="B28" s="24"/>
      <c r="C28" s="25"/>
      <c r="D28" s="25"/>
      <c r="E28" s="25"/>
      <c r="F28" s="25"/>
      <c r="G28" s="25"/>
      <c r="H28" s="25"/>
      <c r="I28" s="25"/>
      <c r="J28" s="29"/>
      <c r="K28" s="29"/>
      <c r="L28" s="29"/>
      <c r="M28" s="30"/>
      <c r="N28" s="29"/>
      <c r="O28" s="29"/>
      <c r="P28" s="29"/>
      <c r="Q28" s="26"/>
    </row>
    <row r="29" spans="2:17" ht="15.6" x14ac:dyDescent="0.3">
      <c r="B29" s="24"/>
      <c r="C29" s="27" t="s">
        <v>54</v>
      </c>
      <c r="D29" s="25"/>
      <c r="E29" s="25"/>
      <c r="F29" s="25"/>
      <c r="G29" s="25"/>
      <c r="H29" s="25"/>
      <c r="I29" s="25"/>
      <c r="J29" s="29"/>
      <c r="K29" s="29"/>
      <c r="L29" s="29"/>
      <c r="M29" s="30"/>
      <c r="N29" s="29"/>
      <c r="O29" s="29"/>
      <c r="P29" s="29"/>
      <c r="Q29" s="26"/>
    </row>
    <row r="30" spans="2:17" ht="6.9" customHeight="1" x14ac:dyDescent="0.3">
      <c r="B30" s="24"/>
      <c r="C30" s="27"/>
      <c r="D30" s="25"/>
      <c r="E30" s="25"/>
      <c r="F30" s="25"/>
      <c r="G30" s="25"/>
      <c r="H30" s="25"/>
      <c r="I30" s="25"/>
      <c r="J30" s="29"/>
      <c r="K30" s="29"/>
      <c r="L30" s="29"/>
      <c r="M30" s="30"/>
      <c r="N30" s="29"/>
      <c r="O30" s="29"/>
      <c r="P30" s="29"/>
      <c r="Q30" s="26"/>
    </row>
    <row r="31" spans="2:17" ht="15.6" x14ac:dyDescent="0.3">
      <c r="B31" s="24"/>
      <c r="C31" s="25"/>
      <c r="D31" s="25" t="s">
        <v>55</v>
      </c>
      <c r="E31" s="25"/>
      <c r="F31" s="25"/>
      <c r="G31" s="25"/>
      <c r="H31" s="25"/>
      <c r="I31" s="25"/>
      <c r="J31" s="29">
        <f>cashbook!M66</f>
        <v>0</v>
      </c>
      <c r="K31" s="29"/>
      <c r="L31" s="72"/>
      <c r="M31" s="30"/>
      <c r="N31" s="29">
        <v>100</v>
      </c>
      <c r="O31" s="29"/>
      <c r="P31" s="72"/>
      <c r="Q31" s="26"/>
    </row>
    <row r="32" spans="2:17" ht="15.6" x14ac:dyDescent="0.3">
      <c r="B32" s="24"/>
      <c r="C32" s="25"/>
      <c r="D32" s="25" t="s">
        <v>56</v>
      </c>
      <c r="E32" s="25"/>
      <c r="F32" s="25"/>
      <c r="G32" s="25"/>
      <c r="H32" s="25"/>
      <c r="I32" s="25"/>
      <c r="J32" s="29">
        <f>cashbook!N66</f>
        <v>2072.87</v>
      </c>
      <c r="K32" s="29"/>
      <c r="L32" s="72"/>
      <c r="M32" s="30"/>
      <c r="N32" s="29">
        <v>1851.77</v>
      </c>
      <c r="O32" s="29"/>
      <c r="P32" s="72"/>
      <c r="Q32" s="26"/>
    </row>
    <row r="33" spans="2:17" ht="15.6" x14ac:dyDescent="0.3">
      <c r="B33" s="24"/>
      <c r="C33" s="25"/>
      <c r="D33" s="25" t="s">
        <v>219</v>
      </c>
      <c r="E33" s="25"/>
      <c r="F33" s="25"/>
      <c r="G33" s="25"/>
      <c r="H33" s="25"/>
      <c r="I33" s="25"/>
      <c r="J33" s="29">
        <f>cashbook!O66</f>
        <v>0</v>
      </c>
      <c r="K33" s="29"/>
      <c r="L33" s="72"/>
      <c r="M33" s="30"/>
      <c r="N33" s="29">
        <v>0</v>
      </c>
      <c r="O33" s="29"/>
      <c r="P33" s="72"/>
      <c r="Q33" s="26"/>
    </row>
    <row r="34" spans="2:17" ht="15.6" x14ac:dyDescent="0.3">
      <c r="B34" s="24"/>
      <c r="C34" s="25"/>
      <c r="D34" s="25" t="s">
        <v>57</v>
      </c>
      <c r="E34" s="25"/>
      <c r="F34" s="25"/>
      <c r="G34" s="25"/>
      <c r="H34" s="25"/>
      <c r="I34" s="25"/>
      <c r="J34" s="29">
        <f>cashbook!P66</f>
        <v>392.28000000000003</v>
      </c>
      <c r="K34" s="29"/>
      <c r="L34" s="72"/>
      <c r="M34" s="30"/>
      <c r="N34" s="29">
        <v>83.34</v>
      </c>
      <c r="O34" s="29"/>
      <c r="P34" s="72"/>
      <c r="Q34" s="26"/>
    </row>
    <row r="35" spans="2:17" ht="15.6" x14ac:dyDescent="0.3">
      <c r="B35" s="24"/>
      <c r="C35" s="25"/>
      <c r="D35" s="25" t="s">
        <v>58</v>
      </c>
      <c r="E35" s="25"/>
      <c r="F35" s="72"/>
      <c r="G35" s="25"/>
      <c r="H35" s="25"/>
      <c r="I35" s="25"/>
      <c r="J35" s="29">
        <f>cashbook!Q66</f>
        <v>159.87</v>
      </c>
      <c r="K35" s="29"/>
      <c r="L35" s="72"/>
      <c r="M35" s="30"/>
      <c r="N35" s="29">
        <v>0</v>
      </c>
      <c r="O35" s="29"/>
      <c r="P35" s="72"/>
      <c r="Q35" s="26"/>
    </row>
    <row r="36" spans="2:17" ht="15.6" x14ac:dyDescent="0.3">
      <c r="B36" s="24"/>
      <c r="C36" s="25"/>
      <c r="D36" s="25" t="s">
        <v>59</v>
      </c>
      <c r="E36" s="25"/>
      <c r="F36" s="25"/>
      <c r="G36" s="25"/>
      <c r="H36" s="25"/>
      <c r="I36" s="25"/>
      <c r="J36" s="29">
        <f>cashbook!R66</f>
        <v>2539.6799999999989</v>
      </c>
      <c r="K36" s="29"/>
      <c r="L36" s="72"/>
      <c r="M36" s="30"/>
      <c r="N36" s="29">
        <v>1155.8800000000001</v>
      </c>
      <c r="O36" s="29"/>
      <c r="P36" s="72"/>
      <c r="Q36" s="26"/>
    </row>
    <row r="37" spans="2:17" ht="15.6" x14ac:dyDescent="0.3">
      <c r="B37" s="24"/>
      <c r="C37" s="25"/>
      <c r="D37" s="25" t="s">
        <v>60</v>
      </c>
      <c r="E37" s="25"/>
      <c r="F37" s="25"/>
      <c r="G37" s="25"/>
      <c r="H37" s="25"/>
      <c r="I37" s="25"/>
      <c r="J37" s="29">
        <f>cashbook!S66</f>
        <v>757.44</v>
      </c>
      <c r="K37" s="29"/>
      <c r="L37" s="72"/>
      <c r="M37" s="30"/>
      <c r="N37" s="29">
        <v>314.38</v>
      </c>
      <c r="O37" s="29"/>
      <c r="P37" s="72"/>
      <c r="Q37" s="26"/>
    </row>
    <row r="38" spans="2:17" ht="15.6" x14ac:dyDescent="0.3">
      <c r="B38" s="24"/>
      <c r="C38" s="25"/>
      <c r="D38" s="25" t="s">
        <v>220</v>
      </c>
      <c r="E38" s="25"/>
      <c r="F38" s="72"/>
      <c r="G38" s="25"/>
      <c r="H38" s="25"/>
      <c r="I38" s="25"/>
      <c r="J38" s="29">
        <f>cashbook!T66</f>
        <v>0</v>
      </c>
      <c r="K38" s="29"/>
      <c r="L38" s="72"/>
      <c r="M38" s="30"/>
      <c r="N38" s="29">
        <v>515.6</v>
      </c>
      <c r="O38" s="29"/>
      <c r="P38" s="72"/>
      <c r="Q38" s="26"/>
    </row>
    <row r="39" spans="2:17" ht="15.6" x14ac:dyDescent="0.3">
      <c r="B39" s="24"/>
      <c r="C39" s="25"/>
      <c r="D39" s="25" t="s">
        <v>16</v>
      </c>
      <c r="E39" s="25"/>
      <c r="F39" s="25"/>
      <c r="G39" s="25"/>
      <c r="H39" s="25"/>
      <c r="I39" s="25"/>
      <c r="J39" s="32">
        <f>cashbook!U66</f>
        <v>91.97</v>
      </c>
      <c r="K39" s="29"/>
      <c r="L39" s="72"/>
      <c r="M39" s="30"/>
      <c r="N39" s="29">
        <v>39.979999999999997</v>
      </c>
      <c r="O39" s="29"/>
      <c r="P39" s="72"/>
      <c r="Q39" s="26"/>
    </row>
    <row r="40" spans="2:17" ht="15.6" x14ac:dyDescent="0.3">
      <c r="B40" s="24"/>
      <c r="C40" s="25"/>
      <c r="D40" s="25" t="s">
        <v>61</v>
      </c>
      <c r="E40" s="25"/>
      <c r="F40" s="25"/>
      <c r="G40" s="25"/>
      <c r="H40" s="25"/>
      <c r="I40" s="25"/>
      <c r="J40" s="32">
        <f>cashbook!V66</f>
        <v>349.7</v>
      </c>
      <c r="K40" s="29"/>
      <c r="L40" s="72"/>
      <c r="M40" s="30"/>
      <c r="N40" s="29">
        <v>1943.77</v>
      </c>
      <c r="O40" s="29"/>
      <c r="P40" s="72"/>
      <c r="Q40" s="26"/>
    </row>
    <row r="41" spans="2:17" ht="15.6" x14ac:dyDescent="0.3">
      <c r="B41" s="24"/>
      <c r="C41" s="25"/>
      <c r="D41" s="25" t="s">
        <v>62</v>
      </c>
      <c r="E41" s="25"/>
      <c r="F41" s="25"/>
      <c r="G41" s="25"/>
      <c r="H41" s="25"/>
      <c r="I41" s="25"/>
      <c r="J41" s="29">
        <f>cashbook!W66</f>
        <v>168</v>
      </c>
      <c r="K41" s="29"/>
      <c r="L41" s="72"/>
      <c r="M41" s="30"/>
      <c r="N41" s="29">
        <v>126</v>
      </c>
      <c r="O41" s="29"/>
      <c r="P41" s="72"/>
      <c r="Q41" s="26"/>
    </row>
    <row r="42" spans="2:17" ht="15.6" x14ac:dyDescent="0.3">
      <c r="B42" s="24"/>
      <c r="C42" s="25"/>
      <c r="D42" s="25" t="s">
        <v>200</v>
      </c>
      <c r="E42" s="25"/>
      <c r="F42" s="25"/>
      <c r="G42" s="25"/>
      <c r="H42" s="25"/>
      <c r="I42" s="25"/>
      <c r="J42" s="29">
        <f>cashbook!X66</f>
        <v>1833.03</v>
      </c>
      <c r="K42" s="29"/>
      <c r="L42" s="72"/>
      <c r="M42" s="30"/>
      <c r="N42" s="29">
        <v>0</v>
      </c>
      <c r="O42" s="29"/>
      <c r="P42" s="72"/>
      <c r="Q42" s="26"/>
    </row>
    <row r="43" spans="2:17" ht="15.6" x14ac:dyDescent="0.3">
      <c r="B43" s="24"/>
      <c r="C43" s="25"/>
      <c r="D43" s="25" t="s">
        <v>246</v>
      </c>
      <c r="E43" s="25"/>
      <c r="F43" s="25"/>
      <c r="G43" s="25"/>
      <c r="H43" s="25"/>
      <c r="I43" s="25"/>
      <c r="J43" s="29">
        <f>cashbook!Y66</f>
        <v>3164.4300000000007</v>
      </c>
      <c r="K43" s="29"/>
      <c r="L43" s="72"/>
      <c r="M43" s="30"/>
      <c r="N43" s="29">
        <v>4413.41</v>
      </c>
      <c r="O43" s="29"/>
      <c r="P43" s="72"/>
      <c r="Q43" s="26"/>
    </row>
    <row r="44" spans="2:17" ht="15.6" x14ac:dyDescent="0.3">
      <c r="B44" s="24"/>
      <c r="C44" s="25"/>
      <c r="D44" s="25" t="s">
        <v>41</v>
      </c>
      <c r="E44" s="25"/>
      <c r="F44" s="25"/>
      <c r="G44" s="25"/>
      <c r="H44" s="25"/>
      <c r="I44" s="25"/>
      <c r="J44" s="29">
        <f>cashbook!Z66</f>
        <v>0</v>
      </c>
      <c r="K44" s="29"/>
      <c r="L44" s="72"/>
      <c r="M44" s="30"/>
      <c r="N44" s="29">
        <v>0</v>
      </c>
      <c r="O44" s="29"/>
      <c r="P44" s="72"/>
      <c r="Q44" s="26"/>
    </row>
    <row r="45" spans="2:17" ht="15.6" x14ac:dyDescent="0.3">
      <c r="B45" s="24"/>
      <c r="C45" s="25"/>
      <c r="D45" s="25" t="s">
        <v>63</v>
      </c>
      <c r="E45" s="25"/>
      <c r="F45" s="25"/>
      <c r="G45" s="25"/>
      <c r="H45" s="25"/>
      <c r="I45" s="25"/>
      <c r="J45" s="29">
        <f>cashbook!AC66</f>
        <v>440.99</v>
      </c>
      <c r="K45" s="29"/>
      <c r="L45" s="72"/>
      <c r="M45" s="30"/>
      <c r="N45" s="29">
        <v>329.44</v>
      </c>
      <c r="O45" s="29"/>
      <c r="P45" s="72"/>
      <c r="Q45" s="26"/>
    </row>
    <row r="46" spans="2:17" ht="6.9" customHeight="1" x14ac:dyDescent="0.3">
      <c r="B46" s="24"/>
      <c r="C46" s="25"/>
      <c r="D46" s="25"/>
      <c r="E46" s="25"/>
      <c r="F46" s="25"/>
      <c r="G46" s="25"/>
      <c r="H46" s="25"/>
      <c r="I46" s="25"/>
      <c r="J46" s="33"/>
      <c r="K46" s="29"/>
      <c r="L46" s="72"/>
      <c r="M46" s="30"/>
      <c r="N46" s="33"/>
      <c r="O46" s="29"/>
      <c r="P46" s="72"/>
      <c r="Q46" s="26"/>
    </row>
    <row r="47" spans="2:17" ht="15.6" x14ac:dyDescent="0.3">
      <c r="B47" s="24"/>
      <c r="C47" s="25"/>
      <c r="D47" s="25"/>
      <c r="E47" s="25"/>
      <c r="F47" s="25"/>
      <c r="G47" s="25"/>
      <c r="H47" s="25"/>
      <c r="I47" s="25"/>
      <c r="J47" s="29"/>
      <c r="K47" s="29"/>
      <c r="L47" s="29">
        <f>SUM(J31:J46)</f>
        <v>11970.26</v>
      </c>
      <c r="M47" s="30"/>
      <c r="N47" s="29"/>
      <c r="O47" s="29"/>
      <c r="P47" s="29">
        <f>SUM(N31:N46)</f>
        <v>10873.57</v>
      </c>
      <c r="Q47" s="26"/>
    </row>
    <row r="48" spans="2:17" ht="6.9" customHeight="1" x14ac:dyDescent="0.3">
      <c r="B48" s="24"/>
      <c r="C48" s="25"/>
      <c r="D48" s="25"/>
      <c r="E48" s="25"/>
      <c r="F48" s="25"/>
      <c r="G48" s="25"/>
      <c r="H48" s="25"/>
      <c r="I48" s="25"/>
      <c r="J48" s="30"/>
      <c r="K48" s="30"/>
      <c r="L48" s="34"/>
      <c r="M48" s="30"/>
      <c r="N48" s="30"/>
      <c r="O48" s="30"/>
      <c r="P48" s="34"/>
      <c r="Q48" s="26"/>
    </row>
    <row r="49" spans="2:17" ht="6.9" customHeight="1" x14ac:dyDescent="0.3">
      <c r="B49" s="24"/>
      <c r="C49" s="25"/>
      <c r="D49" s="25"/>
      <c r="E49" s="25"/>
      <c r="F49" s="25"/>
      <c r="G49" s="25"/>
      <c r="H49" s="25"/>
      <c r="I49" s="25"/>
      <c r="J49" s="30"/>
      <c r="K49" s="30"/>
      <c r="L49" s="30"/>
      <c r="M49" s="30"/>
      <c r="N49" s="30"/>
      <c r="O49" s="30"/>
      <c r="P49" s="30"/>
      <c r="Q49" s="26"/>
    </row>
    <row r="50" spans="2:17" ht="15.6" x14ac:dyDescent="0.3">
      <c r="B50" s="24"/>
      <c r="C50" s="27" t="s">
        <v>64</v>
      </c>
      <c r="D50" s="25"/>
      <c r="E50" s="25"/>
      <c r="F50" s="25"/>
      <c r="G50" s="25"/>
      <c r="H50" s="25"/>
      <c r="I50" s="25"/>
      <c r="J50" s="30"/>
      <c r="K50" s="30"/>
      <c r="L50" s="30">
        <f>L27-L47</f>
        <v>4142.18</v>
      </c>
      <c r="M50" s="30"/>
      <c r="N50" s="30"/>
      <c r="O50" s="30"/>
      <c r="P50" s="30">
        <f>P27-P47</f>
        <v>-633.77000000000044</v>
      </c>
      <c r="Q50" s="26"/>
    </row>
    <row r="51" spans="2:17" ht="6.9" customHeight="1" thickBot="1" x14ac:dyDescent="0.35">
      <c r="B51" s="24"/>
      <c r="C51" s="25"/>
      <c r="D51" s="25"/>
      <c r="E51" s="25"/>
      <c r="F51" s="25"/>
      <c r="G51" s="25"/>
      <c r="H51" s="25"/>
      <c r="I51" s="25"/>
      <c r="J51" s="30"/>
      <c r="K51" s="30"/>
      <c r="L51" s="35"/>
      <c r="M51" s="30"/>
      <c r="N51" s="30"/>
      <c r="O51" s="30"/>
      <c r="P51" s="35"/>
      <c r="Q51" s="26"/>
    </row>
    <row r="52" spans="2:17" ht="16.2" thickTop="1" x14ac:dyDescent="0.3">
      <c r="B52" s="24"/>
      <c r="C52" s="25"/>
      <c r="D52" s="25"/>
      <c r="E52" s="25"/>
      <c r="F52" s="25"/>
      <c r="G52" s="25"/>
      <c r="H52" s="25"/>
      <c r="I52" s="25"/>
      <c r="J52" s="30"/>
      <c r="K52" s="30"/>
      <c r="L52" s="30"/>
      <c r="M52" s="30"/>
      <c r="N52" s="30"/>
      <c r="O52" s="30"/>
      <c r="P52" s="30"/>
      <c r="Q52" s="26"/>
    </row>
    <row r="53" spans="2:17" ht="6.9" customHeight="1" x14ac:dyDescent="0.3">
      <c r="B53" s="24"/>
      <c r="C53" s="25"/>
      <c r="D53" s="25"/>
      <c r="E53" s="25"/>
      <c r="F53" s="25"/>
      <c r="G53" s="25"/>
      <c r="H53" s="25"/>
      <c r="I53" s="25"/>
      <c r="J53" s="30"/>
      <c r="K53" s="30"/>
      <c r="L53" s="30"/>
      <c r="M53" s="30"/>
      <c r="N53" s="30"/>
      <c r="O53" s="30"/>
      <c r="P53" s="30"/>
      <c r="Q53" s="26"/>
    </row>
    <row r="54" spans="2:17" ht="15.6" x14ac:dyDescent="0.3"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6"/>
    </row>
    <row r="55" spans="2:17" ht="15.6" x14ac:dyDescent="0.3">
      <c r="B55" s="24"/>
      <c r="C55" s="27" t="s">
        <v>70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6"/>
    </row>
    <row r="56" spans="2:17" ht="15.6" x14ac:dyDescent="0.3">
      <c r="B56" s="24"/>
      <c r="E56" s="39" t="s">
        <v>71</v>
      </c>
      <c r="F56" s="25"/>
      <c r="G56" s="25"/>
      <c r="H56" s="25"/>
      <c r="I56" s="39" t="s">
        <v>71</v>
      </c>
      <c r="L56" s="25"/>
      <c r="M56" s="39" t="s">
        <v>72</v>
      </c>
      <c r="Q56" s="26"/>
    </row>
    <row r="57" spans="2:17" ht="15.6" x14ac:dyDescent="0.3">
      <c r="B57" s="24"/>
      <c r="C57" s="25"/>
      <c r="D57" s="25"/>
      <c r="E57" s="25" t="s">
        <v>73</v>
      </c>
      <c r="F57" s="25"/>
      <c r="G57" s="25"/>
      <c r="H57" s="25"/>
      <c r="I57" s="28" t="s">
        <v>74</v>
      </c>
      <c r="L57" s="25"/>
      <c r="M57" s="25"/>
      <c r="N57" s="25"/>
      <c r="O57" s="25"/>
      <c r="Q57" s="26"/>
    </row>
    <row r="58" spans="2:17" ht="6.9" customHeight="1" x14ac:dyDescent="0.3"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</row>
    <row r="59" spans="2:17" ht="15.6" x14ac:dyDescent="0.3">
      <c r="B59" s="24"/>
      <c r="C59" s="25"/>
      <c r="E59" s="25"/>
      <c r="F59" s="40" t="s">
        <v>75</v>
      </c>
      <c r="G59" s="25"/>
      <c r="I59" s="40" t="s">
        <v>251</v>
      </c>
      <c r="J59" s="40"/>
      <c r="K59" s="40"/>
      <c r="L59" s="40"/>
      <c r="N59" s="40"/>
      <c r="O59" s="40"/>
      <c r="P59" s="25"/>
      <c r="Q59" s="26"/>
    </row>
    <row r="60" spans="2:17" ht="6.9" customHeight="1" thickBot="1" x14ac:dyDescent="0.35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3"/>
    </row>
  </sheetData>
  <pageMargins left="0.70866141732283472" right="0.31496062992125984" top="0.74803149606299213" bottom="0.7480314960629921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3E025-4127-4D19-BE58-CDAF93403B09}">
  <dimension ref="B2:Q53"/>
  <sheetViews>
    <sheetView topLeftCell="A17" zoomScale="130" zoomScaleNormal="130" workbookViewId="0">
      <selection activeCell="L25" sqref="L25"/>
    </sheetView>
  </sheetViews>
  <sheetFormatPr defaultRowHeight="14.4" x14ac:dyDescent="0.3"/>
  <cols>
    <col min="2" max="3" width="0.88671875" customWidth="1"/>
    <col min="4" max="7" width="8.33203125" customWidth="1"/>
    <col min="8" max="8" width="8" customWidth="1"/>
    <col min="9" max="9" width="0.88671875" customWidth="1"/>
    <col min="10" max="10" width="10.77734375" customWidth="1"/>
    <col min="11" max="11" width="0.88671875" customWidth="1"/>
    <col min="12" max="12" width="10.77734375" customWidth="1"/>
    <col min="13" max="13" width="2.33203125" customWidth="1"/>
    <col min="14" max="14" width="10.77734375" customWidth="1"/>
    <col min="15" max="15" width="0.88671875" customWidth="1"/>
    <col min="16" max="16" width="10.77734375" customWidth="1"/>
    <col min="17" max="17" width="0.88671875" customWidth="1"/>
  </cols>
  <sheetData>
    <row r="2" spans="2:17" ht="15" thickBot="1" x14ac:dyDescent="0.35"/>
    <row r="3" spans="2:17" ht="7.05" customHeight="1" x14ac:dyDescent="0.3">
      <c r="B3" s="1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0"/>
    </row>
    <row r="4" spans="2:17" ht="17.399999999999999" x14ac:dyDescent="0.3">
      <c r="B4" s="21"/>
      <c r="C4" s="3" t="s">
        <v>46</v>
      </c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5" t="s">
        <v>76</v>
      </c>
      <c r="Q4" s="22"/>
    </row>
    <row r="5" spans="2:17" ht="7.05" customHeight="1" x14ac:dyDescent="0.3">
      <c r="B5" s="2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2"/>
    </row>
    <row r="6" spans="2:17" ht="17.399999999999999" x14ac:dyDescent="0.3">
      <c r="B6" s="21"/>
      <c r="C6" s="23" t="str">
        <f>Accounts!C6</f>
        <v>Receipts and Payments Account for the year ended 31 March 2025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2"/>
    </row>
    <row r="7" spans="2:17" ht="7.05" customHeight="1" x14ac:dyDescent="0.3">
      <c r="B7" s="21"/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2"/>
    </row>
    <row r="8" spans="2:17" ht="15.6" x14ac:dyDescent="0.3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</row>
    <row r="9" spans="2:17" ht="15.6" x14ac:dyDescent="0.3">
      <c r="B9" s="24"/>
      <c r="C9" s="25"/>
      <c r="D9" s="25"/>
      <c r="E9" s="25"/>
      <c r="F9" s="25"/>
      <c r="G9" s="25"/>
      <c r="H9" s="25"/>
      <c r="I9" s="25"/>
      <c r="J9" s="25"/>
      <c r="K9" s="25"/>
      <c r="L9" s="27">
        <f>Accounts!L9</f>
        <v>2025</v>
      </c>
      <c r="M9" s="28"/>
      <c r="N9" s="25"/>
      <c r="O9" s="25"/>
      <c r="P9" s="27">
        <f>Accounts!P9</f>
        <v>2024</v>
      </c>
      <c r="Q9" s="26"/>
    </row>
    <row r="10" spans="2:17" ht="15.6" x14ac:dyDescent="0.3">
      <c r="B10" s="24"/>
      <c r="C10" s="25"/>
      <c r="D10" s="25"/>
      <c r="E10" s="25"/>
      <c r="F10" s="25"/>
      <c r="G10" s="25"/>
      <c r="H10" s="25"/>
      <c r="I10" s="25"/>
      <c r="J10" s="30"/>
      <c r="K10" s="30"/>
      <c r="L10" s="30"/>
      <c r="M10" s="30"/>
      <c r="N10" s="30"/>
      <c r="O10" s="30"/>
      <c r="P10" s="30"/>
      <c r="Q10" s="26"/>
    </row>
    <row r="11" spans="2:17" ht="15.6" x14ac:dyDescent="0.3">
      <c r="B11" s="24"/>
      <c r="C11" s="27" t="s">
        <v>65</v>
      </c>
      <c r="D11" s="25"/>
      <c r="E11" s="25"/>
      <c r="F11" s="25"/>
      <c r="G11" s="25"/>
      <c r="H11" s="25"/>
      <c r="I11" s="25"/>
      <c r="J11" s="30"/>
      <c r="K11" s="30"/>
      <c r="L11" s="30"/>
      <c r="M11" s="30"/>
      <c r="N11" s="30"/>
      <c r="O11" s="30"/>
      <c r="P11" s="30"/>
      <c r="Q11" s="26"/>
    </row>
    <row r="12" spans="2:17" ht="15.6" x14ac:dyDescent="0.3">
      <c r="B12" s="24"/>
      <c r="C12" s="27"/>
      <c r="D12" s="25"/>
      <c r="E12" s="25"/>
      <c r="F12" s="25"/>
      <c r="G12" s="25"/>
      <c r="H12" s="25"/>
      <c r="I12" s="25"/>
      <c r="J12" s="30"/>
      <c r="K12" s="30"/>
      <c r="L12" s="30"/>
      <c r="M12" s="30"/>
      <c r="N12" s="30"/>
      <c r="O12" s="30"/>
      <c r="P12" s="30"/>
      <c r="Q12" s="26"/>
    </row>
    <row r="13" spans="2:17" ht="15.6" x14ac:dyDescent="0.3">
      <c r="B13" s="24"/>
      <c r="C13" s="25"/>
      <c r="D13" s="25" t="s">
        <v>66</v>
      </c>
      <c r="E13" s="25"/>
      <c r="F13" s="25"/>
      <c r="G13" s="25"/>
      <c r="H13" s="25"/>
      <c r="I13" s="25"/>
      <c r="J13" s="30"/>
      <c r="K13" s="30"/>
      <c r="L13" s="30">
        <f>P18</f>
        <v>27746.66</v>
      </c>
      <c r="M13" s="30"/>
      <c r="N13" s="30"/>
      <c r="O13" s="30"/>
      <c r="P13" s="30">
        <v>28380.43</v>
      </c>
      <c r="Q13" s="26"/>
    </row>
    <row r="14" spans="2:17" ht="15.6" x14ac:dyDescent="0.3">
      <c r="B14" s="24"/>
      <c r="C14" s="25"/>
      <c r="D14" s="25" t="s">
        <v>231</v>
      </c>
      <c r="E14" s="25"/>
      <c r="F14" s="25"/>
      <c r="G14" s="25"/>
      <c r="H14" s="25"/>
      <c r="I14" s="25"/>
      <c r="J14" s="30"/>
      <c r="K14" s="30"/>
      <c r="L14" s="30">
        <f>Accounts!L50</f>
        <v>4142.18</v>
      </c>
      <c r="M14" s="30"/>
      <c r="N14" s="30"/>
      <c r="O14" s="30"/>
      <c r="P14" s="30">
        <v>-633.77</v>
      </c>
      <c r="Q14" s="26"/>
    </row>
    <row r="15" spans="2:17" ht="15.6" x14ac:dyDescent="0.3">
      <c r="B15" s="24"/>
      <c r="C15" s="25"/>
      <c r="D15" s="25" t="s">
        <v>250</v>
      </c>
      <c r="E15" s="25"/>
      <c r="F15" s="25"/>
      <c r="G15" s="25"/>
      <c r="H15" s="25"/>
      <c r="I15" s="25"/>
      <c r="J15" s="30"/>
      <c r="K15" s="30"/>
      <c r="L15" s="30"/>
      <c r="M15" s="30"/>
      <c r="N15" s="30"/>
      <c r="O15" s="30"/>
      <c r="P15" s="30"/>
      <c r="Q15" s="26"/>
    </row>
    <row r="16" spans="2:17" ht="7.05" customHeight="1" x14ac:dyDescent="0.3">
      <c r="B16" s="24"/>
      <c r="C16" s="25"/>
      <c r="D16" s="25"/>
      <c r="E16" s="25"/>
      <c r="F16" s="25"/>
      <c r="G16" s="25"/>
      <c r="H16" s="25"/>
      <c r="I16" s="25"/>
      <c r="J16" s="30"/>
      <c r="K16" s="30"/>
      <c r="L16" s="34"/>
      <c r="M16" s="30"/>
      <c r="N16" s="30"/>
      <c r="O16" s="30"/>
      <c r="P16" s="34"/>
      <c r="Q16" s="26"/>
    </row>
    <row r="17" spans="2:17" ht="7.05" customHeight="1" x14ac:dyDescent="0.3">
      <c r="B17" s="24"/>
      <c r="C17" s="25"/>
      <c r="D17" s="25"/>
      <c r="E17" s="25"/>
      <c r="F17" s="25"/>
      <c r="G17" s="25"/>
      <c r="H17" s="25"/>
      <c r="I17" s="25"/>
      <c r="J17" s="30"/>
      <c r="K17" s="30"/>
      <c r="L17" s="30"/>
      <c r="M17" s="30"/>
      <c r="N17" s="30"/>
      <c r="O17" s="30"/>
      <c r="P17" s="30"/>
      <c r="Q17" s="26"/>
    </row>
    <row r="18" spans="2:17" ht="15.6" x14ac:dyDescent="0.3">
      <c r="B18" s="24"/>
      <c r="C18" s="25"/>
      <c r="D18" s="25" t="s">
        <v>67</v>
      </c>
      <c r="E18" s="25"/>
      <c r="F18" s="25"/>
      <c r="G18" s="25"/>
      <c r="H18" s="25"/>
      <c r="I18" s="25"/>
      <c r="J18" s="30"/>
      <c r="K18" s="30"/>
      <c r="L18" s="30">
        <f>SUM(L13:L17)</f>
        <v>31888.84</v>
      </c>
      <c r="M18" s="30"/>
      <c r="N18" s="30"/>
      <c r="O18" s="30"/>
      <c r="P18" s="30">
        <f>SUM(P13:P17)</f>
        <v>27746.66</v>
      </c>
      <c r="Q18" s="26"/>
    </row>
    <row r="19" spans="2:17" ht="7.05" customHeight="1" thickBot="1" x14ac:dyDescent="0.35">
      <c r="B19" s="24"/>
      <c r="C19" s="25"/>
      <c r="D19" s="25"/>
      <c r="E19" s="25"/>
      <c r="F19" s="25"/>
      <c r="G19" s="25"/>
      <c r="H19" s="25"/>
      <c r="I19" s="25"/>
      <c r="J19" s="30"/>
      <c r="K19" s="30"/>
      <c r="L19" s="35"/>
      <c r="M19" s="30"/>
      <c r="N19" s="30"/>
      <c r="O19" s="30"/>
      <c r="P19" s="35"/>
      <c r="Q19" s="26"/>
    </row>
    <row r="20" spans="2:17" ht="16.2" thickTop="1" x14ac:dyDescent="0.3">
      <c r="B20" s="24"/>
      <c r="C20" s="25"/>
      <c r="D20" s="25"/>
      <c r="E20" s="25"/>
      <c r="F20" s="25"/>
      <c r="G20" s="25"/>
      <c r="H20" s="25"/>
      <c r="I20" s="25"/>
      <c r="J20" s="30"/>
      <c r="K20" s="30"/>
      <c r="L20" s="30"/>
      <c r="M20" s="30"/>
      <c r="N20" s="30"/>
      <c r="O20" s="30"/>
      <c r="P20" s="30"/>
      <c r="Q20" s="26"/>
    </row>
    <row r="21" spans="2:17" ht="15.6" x14ac:dyDescent="0.3">
      <c r="B21" s="24"/>
      <c r="C21" s="25"/>
      <c r="D21" s="25"/>
      <c r="E21" s="25"/>
      <c r="F21" s="25"/>
      <c r="G21" s="25"/>
      <c r="H21" s="25"/>
      <c r="I21" s="25"/>
      <c r="J21" s="72"/>
      <c r="K21" s="72"/>
      <c r="L21" s="25"/>
      <c r="M21" s="25"/>
      <c r="N21" s="72"/>
      <c r="O21" s="72"/>
      <c r="P21" s="25"/>
      <c r="Q21" s="26"/>
    </row>
    <row r="22" spans="2:17" ht="15.6" x14ac:dyDescent="0.3">
      <c r="B22" s="24"/>
      <c r="C22" s="25"/>
      <c r="D22" s="25"/>
      <c r="E22" s="25"/>
      <c r="F22" s="25"/>
      <c r="G22" s="25"/>
      <c r="H22" s="25"/>
      <c r="I22" s="25"/>
      <c r="J22" s="72"/>
      <c r="K22" s="72"/>
      <c r="L22" s="25"/>
      <c r="M22" s="25"/>
      <c r="N22" s="72"/>
      <c r="O22" s="72"/>
      <c r="P22" s="25"/>
      <c r="Q22" s="26"/>
    </row>
    <row r="23" spans="2:17" ht="15.6" x14ac:dyDescent="0.3">
      <c r="B23" s="24"/>
      <c r="C23" s="25" t="s">
        <v>68</v>
      </c>
      <c r="D23" s="25"/>
      <c r="E23" s="25"/>
      <c r="F23" s="25"/>
      <c r="G23" s="25"/>
      <c r="H23" s="25"/>
      <c r="I23" s="25"/>
      <c r="J23" s="72"/>
      <c r="K23" s="72"/>
      <c r="L23" s="25"/>
      <c r="M23" s="25"/>
      <c r="N23" s="72"/>
      <c r="O23" s="72"/>
      <c r="P23" s="25"/>
      <c r="Q23" s="26"/>
    </row>
    <row r="24" spans="2:17" ht="15.6" x14ac:dyDescent="0.3">
      <c r="B24" s="24"/>
      <c r="C24" s="25"/>
      <c r="D24" s="25"/>
      <c r="E24" s="25"/>
      <c r="F24" s="25"/>
      <c r="G24" s="25"/>
      <c r="H24" s="25"/>
      <c r="I24" s="25"/>
      <c r="J24" s="72"/>
      <c r="K24" s="72"/>
      <c r="L24" s="25"/>
      <c r="M24" s="25"/>
      <c r="N24" s="72"/>
      <c r="O24" s="72"/>
      <c r="P24" s="25"/>
      <c r="Q24" s="26"/>
    </row>
    <row r="25" spans="2:17" ht="15.6" x14ac:dyDescent="0.3">
      <c r="B25" s="24"/>
      <c r="C25" s="25"/>
      <c r="D25" s="25" t="s">
        <v>197</v>
      </c>
      <c r="E25" s="25"/>
      <c r="F25" s="25"/>
      <c r="G25" s="25"/>
      <c r="H25" s="25"/>
      <c r="I25" s="25"/>
      <c r="J25" s="72"/>
      <c r="K25" s="72"/>
      <c r="L25" s="30">
        <f>cashbook!V126</f>
        <v>5545.5399999999991</v>
      </c>
      <c r="M25" s="79"/>
      <c r="N25" s="80"/>
      <c r="O25" s="80"/>
      <c r="P25" s="30">
        <v>5807.32</v>
      </c>
      <c r="Q25" s="26"/>
    </row>
    <row r="26" spans="2:17" ht="15.6" x14ac:dyDescent="0.3">
      <c r="B26" s="24"/>
      <c r="C26" s="25"/>
      <c r="D26" s="25" t="s">
        <v>198</v>
      </c>
      <c r="E26" s="25"/>
      <c r="F26" s="25"/>
      <c r="G26" s="25"/>
      <c r="H26" s="25"/>
      <c r="I26" s="25"/>
      <c r="J26" s="72"/>
      <c r="K26" s="72"/>
      <c r="L26" s="30">
        <f>cashbook!S126</f>
        <v>6692.25</v>
      </c>
      <c r="M26" s="79"/>
      <c r="N26" s="80"/>
      <c r="O26" s="80"/>
      <c r="P26" s="30">
        <v>6599.38</v>
      </c>
      <c r="Q26" s="26"/>
    </row>
    <row r="27" spans="2:17" ht="15.6" x14ac:dyDescent="0.3">
      <c r="B27" s="24"/>
      <c r="C27" s="25"/>
      <c r="D27" s="72" t="s">
        <v>246</v>
      </c>
      <c r="L27" s="30">
        <f>cashbook!U126</f>
        <v>19637.190000000002</v>
      </c>
      <c r="M27" s="70"/>
      <c r="N27" s="70"/>
      <c r="O27" s="70"/>
      <c r="P27" s="80">
        <v>15326.1</v>
      </c>
      <c r="Q27" s="26"/>
    </row>
    <row r="28" spans="2:17" ht="15.6" x14ac:dyDescent="0.3">
      <c r="B28" s="24"/>
      <c r="C28" s="25"/>
      <c r="D28" s="25" t="s">
        <v>69</v>
      </c>
      <c r="E28" s="25"/>
      <c r="F28" s="25"/>
      <c r="G28" s="25"/>
      <c r="H28" s="25"/>
      <c r="I28" s="25"/>
      <c r="J28" s="72"/>
      <c r="K28" s="72"/>
      <c r="L28" s="79">
        <f>cashbook!T126</f>
        <v>13.86</v>
      </c>
      <c r="M28" s="79"/>
      <c r="N28" s="80"/>
      <c r="O28" s="80"/>
      <c r="P28" s="30">
        <v>13.86</v>
      </c>
      <c r="Q28" s="26"/>
    </row>
    <row r="29" spans="2:17" ht="7.05" customHeight="1" x14ac:dyDescent="0.3">
      <c r="B29" s="24"/>
      <c r="C29" s="25"/>
      <c r="D29" s="25"/>
      <c r="E29" s="25"/>
      <c r="F29" s="25"/>
      <c r="G29" s="25"/>
      <c r="H29" s="25"/>
      <c r="I29" s="25"/>
      <c r="J29" s="72"/>
      <c r="K29" s="72"/>
      <c r="L29" s="34"/>
      <c r="M29" s="30"/>
      <c r="N29" s="80"/>
      <c r="O29" s="80"/>
      <c r="P29" s="34"/>
      <c r="Q29" s="26"/>
    </row>
    <row r="30" spans="2:17" ht="7.05" customHeight="1" x14ac:dyDescent="0.3">
      <c r="B30" s="24"/>
      <c r="C30" s="25"/>
      <c r="D30" s="25"/>
      <c r="E30" s="25"/>
      <c r="F30" s="25"/>
      <c r="G30" s="25"/>
      <c r="H30" s="25"/>
      <c r="I30" s="25"/>
      <c r="J30" s="72"/>
      <c r="K30" s="72"/>
      <c r="L30" s="30"/>
      <c r="M30" s="30"/>
      <c r="N30" s="80"/>
      <c r="O30" s="80"/>
      <c r="P30" s="30"/>
      <c r="Q30" s="26"/>
    </row>
    <row r="31" spans="2:17" ht="15.6" x14ac:dyDescent="0.3">
      <c r="B31" s="24"/>
      <c r="C31" s="25"/>
      <c r="D31" s="25"/>
      <c r="E31" s="25"/>
      <c r="F31" s="25"/>
      <c r="G31" s="25"/>
      <c r="H31" s="25"/>
      <c r="I31" s="25"/>
      <c r="J31" s="72"/>
      <c r="K31" s="72"/>
      <c r="L31" s="30">
        <f>SUM(L25:L30)</f>
        <v>31888.840000000004</v>
      </c>
      <c r="M31" s="30"/>
      <c r="N31" s="80"/>
      <c r="O31" s="80"/>
      <c r="P31" s="30">
        <f>SUM(P25:P30)</f>
        <v>27746.660000000003</v>
      </c>
      <c r="Q31" s="26"/>
    </row>
    <row r="32" spans="2:17" ht="7.05" customHeight="1" thickBot="1" x14ac:dyDescent="0.3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37"/>
      <c r="M32" s="25"/>
      <c r="N32" s="25"/>
      <c r="O32" s="25"/>
      <c r="P32" s="38"/>
      <c r="Q32" s="26"/>
    </row>
    <row r="33" spans="2:17" ht="16.2" thickTop="1" x14ac:dyDescent="0.3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</row>
    <row r="34" spans="2:17" ht="15.6" x14ac:dyDescent="0.3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</row>
    <row r="35" spans="2:17" ht="15.6" x14ac:dyDescent="0.3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</row>
    <row r="36" spans="2:17" ht="15.6" x14ac:dyDescent="0.3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</row>
    <row r="37" spans="2:17" ht="15.6" x14ac:dyDescent="0.3"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</row>
    <row r="38" spans="2:17" ht="15.6" x14ac:dyDescent="0.3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</row>
    <row r="39" spans="2:17" ht="15.6" x14ac:dyDescent="0.3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</row>
    <row r="40" spans="2:17" ht="15.6" x14ac:dyDescent="0.3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6"/>
    </row>
    <row r="41" spans="2:17" ht="15.6" x14ac:dyDescent="0.3"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</row>
    <row r="42" spans="2:17" ht="15.6" x14ac:dyDescent="0.3"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</row>
    <row r="43" spans="2:17" ht="15.6" x14ac:dyDescent="0.3"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/>
    </row>
    <row r="44" spans="2:17" ht="15.6" x14ac:dyDescent="0.3"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6"/>
    </row>
    <row r="45" spans="2:17" ht="15.6" x14ac:dyDescent="0.3"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6"/>
    </row>
    <row r="46" spans="2:17" ht="15.6" x14ac:dyDescent="0.3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6"/>
    </row>
    <row r="47" spans="2:17" ht="15.6" x14ac:dyDescent="0.3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</row>
    <row r="48" spans="2:17" ht="15.6" x14ac:dyDescent="0.3">
      <c r="B48" s="24"/>
      <c r="C48" s="27" t="s">
        <v>70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6"/>
    </row>
    <row r="49" spans="2:17" ht="15.6" x14ac:dyDescent="0.3">
      <c r="B49" s="24"/>
      <c r="E49" s="39" t="s">
        <v>71</v>
      </c>
      <c r="F49" s="25"/>
      <c r="G49" s="25"/>
      <c r="H49" s="25"/>
      <c r="I49" s="39" t="s">
        <v>71</v>
      </c>
      <c r="L49" s="25"/>
      <c r="M49" s="39" t="s">
        <v>72</v>
      </c>
      <c r="Q49" s="26"/>
    </row>
    <row r="50" spans="2:17" ht="15.6" x14ac:dyDescent="0.3">
      <c r="B50" s="24"/>
      <c r="C50" s="25"/>
      <c r="D50" s="25"/>
      <c r="E50" s="25" t="s">
        <v>73</v>
      </c>
      <c r="F50" s="25"/>
      <c r="G50" s="25"/>
      <c r="H50" s="25"/>
      <c r="I50" s="28" t="s">
        <v>74</v>
      </c>
      <c r="L50" s="25"/>
      <c r="M50" s="25"/>
      <c r="N50" s="25"/>
      <c r="O50" s="25"/>
      <c r="Q50" s="26"/>
    </row>
    <row r="51" spans="2:17" ht="15.6" x14ac:dyDescent="0.3"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6"/>
    </row>
    <row r="52" spans="2:17" ht="15.6" x14ac:dyDescent="0.3">
      <c r="B52" s="24"/>
      <c r="C52" s="25"/>
      <c r="E52" s="25"/>
      <c r="F52" s="40" t="s">
        <v>75</v>
      </c>
      <c r="G52" s="25"/>
      <c r="I52" s="40" t="s">
        <v>251</v>
      </c>
      <c r="J52" s="40"/>
      <c r="K52" s="40"/>
      <c r="L52" s="40"/>
      <c r="N52" s="40"/>
      <c r="O52" s="40"/>
      <c r="P52" s="25"/>
      <c r="Q52" s="26"/>
    </row>
    <row r="53" spans="2:17" ht="16.2" thickBot="1" x14ac:dyDescent="0.35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</row>
  </sheetData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54195-5530-40F2-847A-54DE4C589EA5}">
  <dimension ref="B3:P73"/>
  <sheetViews>
    <sheetView topLeftCell="A34" zoomScale="130" zoomScaleNormal="130" workbookViewId="0">
      <selection activeCell="M34" sqref="M34"/>
    </sheetView>
  </sheetViews>
  <sheetFormatPr defaultRowHeight="14.4" x14ac:dyDescent="0.3"/>
  <cols>
    <col min="2" max="2" width="3.6640625" customWidth="1"/>
    <col min="3" max="3" width="4.6640625" customWidth="1"/>
    <col min="4" max="4" width="11.44140625" bestFit="1" customWidth="1"/>
    <col min="5" max="5" width="4.33203125" customWidth="1"/>
    <col min="6" max="6" width="1.44140625" customWidth="1"/>
    <col min="10" max="10" width="11.44140625" customWidth="1"/>
    <col min="11" max="11" width="6.33203125" customWidth="1"/>
    <col min="12" max="12" width="11.33203125" customWidth="1"/>
    <col min="13" max="13" width="6.88671875" customWidth="1"/>
    <col min="14" max="14" width="4.6640625" customWidth="1"/>
    <col min="15" max="15" width="11.33203125" customWidth="1"/>
    <col min="16" max="16" width="1.5546875" customWidth="1"/>
  </cols>
  <sheetData>
    <row r="3" spans="2:16" ht="15" thickBot="1" x14ac:dyDescent="0.35"/>
    <row r="4" spans="2:16" ht="6.9" customHeight="1" x14ac:dyDescent="0.3">
      <c r="B4" s="1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0"/>
    </row>
    <row r="5" spans="2:16" ht="17.399999999999999" x14ac:dyDescent="0.3">
      <c r="B5" s="21"/>
      <c r="C5" s="2"/>
      <c r="D5" s="3" t="str">
        <f>[1]Accounts!G11</f>
        <v>TWIN RIVERS  PARISH COUNCIL</v>
      </c>
      <c r="E5" s="44"/>
      <c r="F5" s="2"/>
      <c r="G5" s="2"/>
      <c r="H5" s="2"/>
      <c r="I5" s="2"/>
      <c r="J5" s="2"/>
      <c r="K5" s="2"/>
      <c r="L5" s="2"/>
      <c r="M5" s="2"/>
      <c r="N5" s="2"/>
      <c r="O5" s="5" t="s">
        <v>230</v>
      </c>
      <c r="P5" s="22"/>
    </row>
    <row r="6" spans="2:16" ht="6.9" customHeight="1" x14ac:dyDescent="0.3">
      <c r="B6" s="2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2"/>
    </row>
    <row r="7" spans="2:16" ht="15.6" x14ac:dyDescent="0.3">
      <c r="B7" s="21"/>
      <c r="C7" s="44"/>
      <c r="D7" s="45" t="s">
        <v>366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2"/>
    </row>
    <row r="8" spans="2:16" ht="6.9" customHeight="1" x14ac:dyDescent="0.3">
      <c r="B8" s="21"/>
      <c r="C8" s="4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2"/>
    </row>
    <row r="9" spans="2:16" ht="6.9" customHeight="1" x14ac:dyDescent="0.3">
      <c r="B9" s="2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6"/>
    </row>
    <row r="10" spans="2:16" ht="15.6" x14ac:dyDescent="0.3">
      <c r="B10" s="24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6"/>
    </row>
    <row r="11" spans="2:16" ht="15.6" x14ac:dyDescent="0.3">
      <c r="B11" s="24"/>
      <c r="D11" s="28"/>
      <c r="E11" s="28"/>
      <c r="F11" s="28"/>
      <c r="G11" s="28"/>
      <c r="H11" s="28"/>
      <c r="I11" s="28"/>
      <c r="J11" s="28"/>
      <c r="K11" s="28"/>
      <c r="L11" s="46">
        <f>Accounts!L9</f>
        <v>2025</v>
      </c>
      <c r="M11" s="28"/>
      <c r="N11" s="28"/>
      <c r="O11" s="46">
        <f>Accounts!P9</f>
        <v>2024</v>
      </c>
      <c r="P11" s="26"/>
    </row>
    <row r="12" spans="2:16" ht="15.6" x14ac:dyDescent="0.3">
      <c r="B12" s="24"/>
      <c r="C12" s="46" t="s">
        <v>77</v>
      </c>
      <c r="D12" s="28"/>
      <c r="E12" s="28"/>
      <c r="F12" s="28"/>
      <c r="G12" s="28"/>
      <c r="H12" s="28"/>
      <c r="I12" s="28"/>
      <c r="J12" s="28"/>
      <c r="K12" s="28"/>
      <c r="L12" s="46"/>
      <c r="M12" s="28"/>
      <c r="N12" s="28"/>
      <c r="O12" s="46"/>
      <c r="P12" s="26"/>
    </row>
    <row r="13" spans="2:16" ht="6.9" customHeight="1" x14ac:dyDescent="0.3">
      <c r="B13" s="24"/>
      <c r="C13" s="28"/>
      <c r="D13" s="28"/>
      <c r="E13" s="28"/>
      <c r="F13" s="28"/>
      <c r="G13" s="28"/>
      <c r="H13" s="28"/>
      <c r="I13" s="28"/>
      <c r="J13" s="28"/>
      <c r="K13" s="28"/>
      <c r="L13" s="36"/>
      <c r="M13" s="28"/>
      <c r="N13" s="28"/>
      <c r="O13" s="36"/>
      <c r="P13" s="26"/>
    </row>
    <row r="14" spans="2:16" ht="15.6" x14ac:dyDescent="0.3">
      <c r="B14" s="24"/>
      <c r="C14" s="28"/>
      <c r="D14" s="28" t="s">
        <v>78</v>
      </c>
      <c r="E14" s="28"/>
      <c r="F14" s="28"/>
      <c r="H14" s="47"/>
      <c r="I14" s="28"/>
      <c r="J14" s="28"/>
      <c r="K14" s="28"/>
      <c r="L14" s="48"/>
      <c r="M14" s="28"/>
      <c r="N14" s="28"/>
      <c r="O14" s="48"/>
      <c r="P14" s="26"/>
    </row>
    <row r="15" spans="2:16" ht="15.6" x14ac:dyDescent="0.3">
      <c r="B15" s="24"/>
      <c r="C15" s="28"/>
      <c r="D15" s="28"/>
      <c r="E15" s="28" t="s">
        <v>79</v>
      </c>
      <c r="F15" s="28"/>
      <c r="H15" s="28"/>
      <c r="I15" s="28"/>
      <c r="J15" s="28"/>
      <c r="K15" s="28"/>
      <c r="L15" s="48"/>
      <c r="M15" s="28"/>
      <c r="N15" s="28"/>
      <c r="O15" s="48"/>
      <c r="P15" s="26"/>
    </row>
    <row r="16" spans="2:16" ht="6.9" customHeight="1" x14ac:dyDescent="0.3">
      <c r="B16" s="2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6"/>
    </row>
    <row r="17" spans="2:16" ht="15.6" x14ac:dyDescent="0.3">
      <c r="B17" s="24"/>
      <c r="C17" s="28"/>
      <c r="D17" s="28" t="s">
        <v>80</v>
      </c>
      <c r="E17" s="28"/>
      <c r="F17" s="28"/>
      <c r="G17" s="28"/>
      <c r="H17" s="28"/>
      <c r="I17" s="28"/>
      <c r="J17" s="28"/>
      <c r="K17" s="28"/>
      <c r="L17" s="48"/>
      <c r="M17" s="28"/>
      <c r="N17" s="28"/>
      <c r="O17" s="48"/>
      <c r="P17" s="26"/>
    </row>
    <row r="18" spans="2:16" ht="15.6" x14ac:dyDescent="0.3">
      <c r="B18" s="24"/>
      <c r="C18" s="28"/>
      <c r="D18" s="28"/>
      <c r="E18" s="28" t="s">
        <v>81</v>
      </c>
      <c r="F18" s="28"/>
      <c r="G18" s="28"/>
      <c r="H18" s="28"/>
      <c r="I18" s="28"/>
      <c r="J18" s="28"/>
      <c r="K18" s="28"/>
      <c r="L18" s="48"/>
      <c r="M18" s="28"/>
      <c r="N18" s="28"/>
      <c r="O18" s="48"/>
      <c r="P18" s="26"/>
    </row>
    <row r="19" spans="2:16" ht="6.9" customHeight="1" x14ac:dyDescent="0.3">
      <c r="B19" s="24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6"/>
    </row>
    <row r="20" spans="2:16" ht="15.6" x14ac:dyDescent="0.3">
      <c r="B20" s="24"/>
      <c r="C20" s="28"/>
      <c r="D20" s="28" t="s">
        <v>82</v>
      </c>
      <c r="E20" s="28"/>
      <c r="F20" s="28"/>
      <c r="G20" s="28"/>
      <c r="H20" s="47"/>
      <c r="I20" s="28"/>
      <c r="J20" s="28"/>
      <c r="K20" s="28"/>
      <c r="L20" s="48"/>
      <c r="M20" s="49"/>
      <c r="N20" s="28"/>
      <c r="O20" s="48"/>
      <c r="P20" s="26"/>
    </row>
    <row r="21" spans="2:16" ht="6.9" customHeight="1" x14ac:dyDescent="0.3">
      <c r="B21" s="24"/>
      <c r="C21" s="28"/>
      <c r="D21" s="28"/>
      <c r="E21" s="28"/>
      <c r="F21" s="28"/>
      <c r="G21" s="28"/>
      <c r="H21" s="47"/>
      <c r="I21" s="28"/>
      <c r="J21" s="28"/>
      <c r="K21" s="28"/>
      <c r="L21" s="48"/>
      <c r="M21" s="49"/>
      <c r="N21" s="28"/>
      <c r="O21" s="48"/>
      <c r="P21" s="26"/>
    </row>
    <row r="22" spans="2:16" ht="15.6" x14ac:dyDescent="0.3">
      <c r="B22" s="24"/>
      <c r="C22" s="28"/>
      <c r="D22" s="28" t="s">
        <v>83</v>
      </c>
      <c r="E22" s="28"/>
      <c r="F22" s="28"/>
      <c r="G22" s="28"/>
      <c r="H22" s="47"/>
      <c r="I22" s="28"/>
      <c r="J22" s="28"/>
      <c r="K22" s="28"/>
      <c r="L22" s="48"/>
      <c r="M22" s="49"/>
      <c r="N22" s="28"/>
      <c r="O22" s="48"/>
      <c r="P22" s="26"/>
    </row>
    <row r="23" spans="2:16" ht="15.6" x14ac:dyDescent="0.3">
      <c r="B23" s="24"/>
      <c r="C23" s="28"/>
      <c r="D23" s="28"/>
      <c r="E23" s="28" t="s">
        <v>84</v>
      </c>
      <c r="F23" s="28"/>
      <c r="G23" s="28"/>
      <c r="H23" s="47"/>
      <c r="I23" s="28"/>
      <c r="J23" s="28"/>
      <c r="K23" s="28"/>
      <c r="L23" s="48"/>
      <c r="M23" s="49"/>
      <c r="N23" s="28"/>
      <c r="O23" s="48"/>
      <c r="P23" s="26"/>
    </row>
    <row r="24" spans="2:16" ht="15.6" x14ac:dyDescent="0.3">
      <c r="B24" s="24"/>
      <c r="C24" s="28"/>
      <c r="D24" s="28"/>
      <c r="E24" s="28" t="s">
        <v>85</v>
      </c>
      <c r="F24" s="28"/>
      <c r="G24" s="28"/>
      <c r="H24" s="47"/>
      <c r="I24" s="28"/>
      <c r="J24" s="28"/>
      <c r="K24" s="28"/>
      <c r="L24" s="48"/>
      <c r="M24" s="49"/>
      <c r="N24" s="28"/>
      <c r="O24" s="48"/>
      <c r="P24" s="26"/>
    </row>
    <row r="25" spans="2:16" ht="6.9" customHeight="1" x14ac:dyDescent="0.3">
      <c r="B25" s="24"/>
      <c r="C25" s="28"/>
      <c r="D25" s="28"/>
      <c r="E25" s="28"/>
      <c r="F25" s="28"/>
      <c r="G25" s="28"/>
      <c r="H25" s="47"/>
      <c r="I25" s="28"/>
      <c r="J25" s="28"/>
      <c r="K25" s="28"/>
      <c r="L25" s="48"/>
      <c r="M25" s="49"/>
      <c r="N25" s="28"/>
      <c r="O25" s="48"/>
      <c r="P25" s="26"/>
    </row>
    <row r="26" spans="2:16" ht="15.6" x14ac:dyDescent="0.3">
      <c r="B26" s="24"/>
      <c r="C26" s="28"/>
      <c r="D26" s="28" t="s">
        <v>86</v>
      </c>
      <c r="E26" s="28"/>
      <c r="F26" s="28"/>
      <c r="G26" s="28"/>
      <c r="H26" s="47"/>
      <c r="I26" s="28"/>
      <c r="J26" s="28"/>
      <c r="K26" s="28"/>
      <c r="L26" s="48"/>
      <c r="M26" s="49"/>
      <c r="N26" s="28"/>
      <c r="O26" s="48"/>
      <c r="P26" s="26"/>
    </row>
    <row r="27" spans="2:16" ht="15.6" x14ac:dyDescent="0.3">
      <c r="B27" s="24"/>
      <c r="C27" s="28"/>
      <c r="D27" s="28"/>
      <c r="E27" s="28"/>
      <c r="F27" s="28"/>
      <c r="G27" s="28"/>
      <c r="H27" s="47"/>
      <c r="I27" s="28"/>
      <c r="J27" s="28"/>
      <c r="K27" s="28"/>
      <c r="L27" s="48"/>
      <c r="M27" s="49"/>
      <c r="N27" s="28"/>
      <c r="O27" s="48"/>
      <c r="P27" s="26"/>
    </row>
    <row r="28" spans="2:16" ht="6.9" customHeight="1" thickBot="1" x14ac:dyDescent="0.35">
      <c r="B28" s="24"/>
      <c r="C28" s="28"/>
      <c r="D28" s="28"/>
      <c r="E28" s="28"/>
      <c r="F28" s="28"/>
      <c r="G28" s="28"/>
      <c r="H28" s="28"/>
      <c r="I28" s="28"/>
      <c r="J28" s="28"/>
      <c r="K28" s="28"/>
      <c r="L28" s="50"/>
      <c r="M28" s="28"/>
      <c r="N28" s="28"/>
      <c r="O28" s="50"/>
      <c r="P28" s="26"/>
    </row>
    <row r="29" spans="2:16" ht="16.2" thickTop="1" x14ac:dyDescent="0.3">
      <c r="B29" s="24"/>
      <c r="C29" s="28"/>
      <c r="D29" s="28"/>
      <c r="E29" s="28"/>
      <c r="F29" s="28"/>
      <c r="G29" s="28"/>
      <c r="H29" s="28"/>
      <c r="I29" s="28"/>
      <c r="J29" s="28"/>
      <c r="K29" s="28"/>
      <c r="P29" s="26"/>
    </row>
    <row r="30" spans="2:16" ht="15.6" x14ac:dyDescent="0.3">
      <c r="B30" s="24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6"/>
    </row>
    <row r="31" spans="2:16" ht="15.6" x14ac:dyDescent="0.3">
      <c r="B31" s="24"/>
      <c r="C31" s="46" t="s">
        <v>87</v>
      </c>
      <c r="D31" s="28"/>
      <c r="E31" s="28"/>
      <c r="F31" s="28"/>
      <c r="G31" s="28"/>
      <c r="H31" s="28"/>
      <c r="I31" s="28"/>
      <c r="J31" s="28"/>
      <c r="K31" s="28"/>
      <c r="L31" s="36"/>
      <c r="M31" s="28"/>
      <c r="N31" s="28"/>
      <c r="O31" s="36"/>
      <c r="P31" s="26"/>
    </row>
    <row r="32" spans="2:16" ht="6.9" customHeight="1" x14ac:dyDescent="0.3">
      <c r="B32" s="2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6"/>
    </row>
    <row r="33" spans="2:16" ht="15.6" x14ac:dyDescent="0.3">
      <c r="B33" s="24"/>
      <c r="C33" s="28"/>
      <c r="D33" s="28" t="s">
        <v>88</v>
      </c>
      <c r="E33" s="28"/>
      <c r="F33" s="28"/>
      <c r="G33" s="28"/>
      <c r="H33" s="28"/>
      <c r="I33" s="28"/>
      <c r="J33" s="28"/>
      <c r="K33" s="51" t="s">
        <v>90</v>
      </c>
      <c r="L33" s="52">
        <v>510.02</v>
      </c>
      <c r="M33" s="36"/>
      <c r="N33" s="51"/>
      <c r="O33" s="52">
        <v>180.58</v>
      </c>
      <c r="P33" s="26"/>
    </row>
    <row r="34" spans="2:16" ht="15.6" x14ac:dyDescent="0.3">
      <c r="B34" s="24"/>
      <c r="C34" s="28"/>
      <c r="D34" s="28" t="s">
        <v>89</v>
      </c>
      <c r="E34" s="28"/>
      <c r="F34" s="28"/>
      <c r="H34" s="28"/>
      <c r="I34" s="28"/>
      <c r="J34" s="28"/>
      <c r="K34" s="51" t="s">
        <v>90</v>
      </c>
      <c r="L34" s="52">
        <v>440.99</v>
      </c>
      <c r="M34" s="36"/>
      <c r="N34" s="51" t="s">
        <v>90</v>
      </c>
      <c r="O34" s="52">
        <v>329.44</v>
      </c>
      <c r="P34" s="26"/>
    </row>
    <row r="35" spans="2:16" ht="15.6" x14ac:dyDescent="0.3">
      <c r="B35" s="24"/>
      <c r="C35" s="28"/>
      <c r="D35" s="28" t="s">
        <v>248</v>
      </c>
      <c r="E35" s="28"/>
      <c r="F35" s="28"/>
      <c r="H35" s="28"/>
      <c r="I35" s="28"/>
      <c r="J35" s="28"/>
      <c r="K35" s="51" t="s">
        <v>90</v>
      </c>
      <c r="L35" s="52"/>
      <c r="M35" s="36"/>
      <c r="N35" s="51"/>
      <c r="O35" s="52">
        <v>100</v>
      </c>
      <c r="P35" s="26"/>
    </row>
    <row r="36" spans="2:16" ht="6.9" customHeight="1" thickBot="1" x14ac:dyDescent="0.35">
      <c r="B36" s="24"/>
      <c r="C36" s="28"/>
      <c r="E36" s="28"/>
      <c r="F36" s="28"/>
      <c r="G36" s="28"/>
      <c r="H36" s="28"/>
      <c r="I36" s="28"/>
      <c r="J36" s="28"/>
      <c r="L36" s="53"/>
      <c r="M36" s="36"/>
      <c r="O36" s="54"/>
      <c r="P36" s="26"/>
    </row>
    <row r="37" spans="2:16" ht="16.2" thickTop="1" x14ac:dyDescent="0.3">
      <c r="B37" s="24"/>
      <c r="C37" s="28"/>
      <c r="D37" s="28"/>
      <c r="E37" s="28"/>
      <c r="F37" s="28"/>
      <c r="G37" s="28"/>
      <c r="H37" s="28"/>
      <c r="I37" s="28"/>
      <c r="J37" s="28"/>
      <c r="K37" s="28"/>
      <c r="P37" s="26"/>
    </row>
    <row r="38" spans="2:16" ht="15.6" x14ac:dyDescent="0.3">
      <c r="B38" s="24"/>
      <c r="C38" s="28"/>
      <c r="D38" s="28"/>
      <c r="E38" s="28"/>
      <c r="F38" s="28"/>
      <c r="G38" s="28"/>
      <c r="H38" s="28"/>
      <c r="I38" s="28"/>
      <c r="J38" s="28"/>
      <c r="K38" s="28"/>
      <c r="P38" s="26"/>
    </row>
    <row r="39" spans="2:16" ht="15.6" x14ac:dyDescent="0.3">
      <c r="B39" s="24"/>
      <c r="C39" s="46" t="s">
        <v>201</v>
      </c>
      <c r="D39" s="28"/>
      <c r="E39" s="28"/>
      <c r="F39" s="28"/>
      <c r="G39" s="28"/>
      <c r="H39" s="28"/>
      <c r="I39" s="28"/>
      <c r="J39" s="28"/>
      <c r="K39" s="28"/>
      <c r="L39" s="36"/>
      <c r="M39" s="28"/>
      <c r="N39" s="28"/>
      <c r="O39" s="36"/>
      <c r="P39" s="26"/>
    </row>
    <row r="40" spans="2:16" ht="6.9" customHeight="1" x14ac:dyDescent="0.3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6"/>
    </row>
    <row r="41" spans="2:16" ht="15.6" x14ac:dyDescent="0.3">
      <c r="B41" s="24"/>
      <c r="C41" s="28"/>
      <c r="D41" s="28"/>
      <c r="E41" s="28"/>
      <c r="F41" s="28"/>
      <c r="G41" s="28"/>
      <c r="H41" s="28"/>
      <c r="I41" s="28"/>
      <c r="J41" s="28"/>
      <c r="K41" s="51" t="s">
        <v>90</v>
      </c>
      <c r="L41" s="52">
        <v>0</v>
      </c>
      <c r="M41" s="36"/>
      <c r="N41" s="51" t="s">
        <v>90</v>
      </c>
      <c r="O41" s="52"/>
      <c r="P41" s="26"/>
    </row>
    <row r="42" spans="2:16" ht="6.9" customHeight="1" thickBot="1" x14ac:dyDescent="0.35">
      <c r="B42" s="24"/>
      <c r="C42" s="28"/>
      <c r="E42" s="28"/>
      <c r="F42" s="28"/>
      <c r="G42" s="28"/>
      <c r="H42" s="28"/>
      <c r="I42" s="28"/>
      <c r="J42" s="28"/>
      <c r="L42" s="53"/>
      <c r="M42" s="36"/>
      <c r="O42" s="54"/>
      <c r="P42" s="26"/>
    </row>
    <row r="43" spans="2:16" ht="16.2" thickTop="1" x14ac:dyDescent="0.3">
      <c r="B43" s="24"/>
      <c r="C43" s="28"/>
      <c r="D43" s="28"/>
      <c r="E43" s="28"/>
      <c r="F43" s="28"/>
      <c r="G43" s="28"/>
      <c r="H43" s="28"/>
      <c r="I43" s="28"/>
      <c r="J43" s="28"/>
      <c r="K43" s="28"/>
      <c r="P43" s="26"/>
    </row>
    <row r="44" spans="2:16" ht="15.6" x14ac:dyDescent="0.3">
      <c r="B44" s="24"/>
      <c r="C44" s="28"/>
      <c r="D44" s="28"/>
      <c r="E44" s="28"/>
      <c r="F44" s="28"/>
      <c r="G44" s="28"/>
      <c r="H44" s="28"/>
      <c r="I44" s="28"/>
      <c r="J44" s="28"/>
      <c r="K44" s="28"/>
      <c r="P44" s="26"/>
    </row>
    <row r="45" spans="2:16" ht="15.6" x14ac:dyDescent="0.3">
      <c r="B45" s="24"/>
      <c r="C45" s="46" t="s">
        <v>91</v>
      </c>
      <c r="D45" s="28"/>
      <c r="E45" s="28"/>
      <c r="F45" s="28"/>
      <c r="G45" s="28"/>
      <c r="H45" s="28"/>
      <c r="I45" s="28"/>
      <c r="J45" s="28"/>
      <c r="K45" s="28"/>
      <c r="L45" s="36"/>
      <c r="M45" s="28"/>
      <c r="N45" s="28"/>
      <c r="O45" s="36"/>
      <c r="P45" s="26"/>
    </row>
    <row r="46" spans="2:16" ht="6.9" customHeight="1" x14ac:dyDescent="0.3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6"/>
    </row>
    <row r="47" spans="2:16" ht="15.6" x14ac:dyDescent="0.3">
      <c r="B47" s="24"/>
      <c r="C47" s="28"/>
      <c r="D47" s="28"/>
      <c r="E47" s="28"/>
      <c r="F47" s="28"/>
      <c r="G47" s="28"/>
      <c r="H47" s="28"/>
      <c r="I47" s="28"/>
      <c r="J47" s="28"/>
      <c r="K47" s="51" t="s">
        <v>90</v>
      </c>
      <c r="L47" s="52">
        <v>0</v>
      </c>
      <c r="M47" s="36"/>
      <c r="N47" s="51" t="s">
        <v>90</v>
      </c>
      <c r="O47" s="52">
        <v>0</v>
      </c>
      <c r="P47" s="26"/>
    </row>
    <row r="48" spans="2:16" ht="15.6" x14ac:dyDescent="0.3">
      <c r="B48" s="24"/>
      <c r="C48" s="28"/>
      <c r="D48" s="28"/>
      <c r="E48" s="28"/>
      <c r="F48" s="28"/>
      <c r="G48" s="28"/>
      <c r="H48" s="28"/>
      <c r="I48" s="28"/>
      <c r="J48" s="28"/>
      <c r="K48" s="51" t="s">
        <v>90</v>
      </c>
      <c r="L48" s="52">
        <v>0</v>
      </c>
      <c r="M48" s="36"/>
      <c r="N48" s="51" t="s">
        <v>90</v>
      </c>
      <c r="O48" s="52">
        <v>0</v>
      </c>
      <c r="P48" s="26"/>
    </row>
    <row r="49" spans="2:16" ht="15.6" x14ac:dyDescent="0.3">
      <c r="B49" s="24"/>
      <c r="C49" s="28"/>
      <c r="D49" s="28"/>
      <c r="E49" s="28"/>
      <c r="F49" s="28"/>
      <c r="G49" s="28"/>
      <c r="H49" s="28"/>
      <c r="I49" s="28"/>
      <c r="J49" s="28"/>
      <c r="K49" s="51" t="s">
        <v>90</v>
      </c>
      <c r="L49" s="52">
        <v>0</v>
      </c>
      <c r="M49" s="36"/>
      <c r="N49" s="51" t="s">
        <v>90</v>
      </c>
      <c r="O49" s="52">
        <v>0</v>
      </c>
      <c r="P49" s="26"/>
    </row>
    <row r="50" spans="2:16" ht="6.9" customHeight="1" thickBot="1" x14ac:dyDescent="0.35">
      <c r="B50" s="24"/>
      <c r="C50" s="28"/>
      <c r="E50" s="28"/>
      <c r="F50" s="28"/>
      <c r="G50" s="28"/>
      <c r="H50" s="28"/>
      <c r="I50" s="28"/>
      <c r="J50" s="28"/>
      <c r="L50" s="53"/>
      <c r="M50" s="36"/>
      <c r="O50" s="54"/>
      <c r="P50" s="26"/>
    </row>
    <row r="51" spans="2:16" ht="16.2" thickTop="1" x14ac:dyDescent="0.3">
      <c r="B51" s="24"/>
      <c r="C51" s="28"/>
      <c r="D51" s="28"/>
      <c r="E51" s="28"/>
      <c r="F51" s="28"/>
      <c r="G51" s="28"/>
      <c r="H51" s="28"/>
      <c r="I51" s="28"/>
      <c r="J51" s="28"/>
      <c r="K51" s="28"/>
      <c r="L51" s="36"/>
      <c r="M51" s="28"/>
      <c r="N51" s="28"/>
      <c r="O51" s="36"/>
      <c r="P51" s="26"/>
    </row>
    <row r="52" spans="2:16" ht="15.6" x14ac:dyDescent="0.3">
      <c r="B52" s="24"/>
      <c r="C52" s="28"/>
      <c r="D52" s="28"/>
      <c r="E52" s="28"/>
      <c r="F52" s="28"/>
      <c r="G52" s="28"/>
      <c r="H52" s="28"/>
      <c r="I52" s="28"/>
      <c r="J52" s="28"/>
      <c r="K52" s="28"/>
      <c r="L52" s="36"/>
      <c r="M52" s="28"/>
      <c r="N52" s="28"/>
      <c r="O52" s="36"/>
      <c r="P52" s="26"/>
    </row>
    <row r="53" spans="2:16" ht="15.6" x14ac:dyDescent="0.3">
      <c r="B53" s="24"/>
      <c r="C53" s="46" t="s">
        <v>92</v>
      </c>
      <c r="D53" s="28"/>
      <c r="E53" s="28"/>
      <c r="F53" s="28"/>
      <c r="G53" s="28"/>
      <c r="H53" s="28"/>
      <c r="I53" s="28"/>
      <c r="J53" s="28"/>
      <c r="K53" s="28"/>
      <c r="L53" s="78"/>
      <c r="M53" s="28"/>
      <c r="N53" s="28"/>
      <c r="O53" s="46"/>
      <c r="P53" s="26"/>
    </row>
    <row r="54" spans="2:16" ht="6.9" customHeight="1" x14ac:dyDescent="0.3">
      <c r="B54" s="24"/>
      <c r="C54" s="28"/>
      <c r="D54" s="28"/>
      <c r="E54" s="28"/>
      <c r="F54" s="28"/>
      <c r="G54" s="28"/>
      <c r="H54" s="28"/>
      <c r="I54" s="28"/>
      <c r="J54" s="28"/>
      <c r="K54" s="28"/>
      <c r="L54" s="79"/>
      <c r="M54" s="28"/>
      <c r="N54" s="28"/>
      <c r="O54" s="28"/>
      <c r="P54" s="26"/>
    </row>
    <row r="55" spans="2:16" ht="15.6" x14ac:dyDescent="0.3">
      <c r="B55" s="24"/>
      <c r="C55" s="28"/>
      <c r="D55" s="28" t="s">
        <v>365</v>
      </c>
      <c r="F55" s="28"/>
      <c r="G55" s="28"/>
      <c r="H55" s="15"/>
      <c r="I55" s="28" t="s">
        <v>364</v>
      </c>
      <c r="J55" s="28"/>
      <c r="K55" s="28"/>
      <c r="L55" s="52">
        <v>157.33000000000001</v>
      </c>
      <c r="M55" s="36"/>
      <c r="N55" s="36"/>
      <c r="O55" s="79"/>
      <c r="P55" s="26"/>
    </row>
    <row r="56" spans="2:16" ht="15.6" x14ac:dyDescent="0.3">
      <c r="B56" s="24"/>
      <c r="C56" s="28"/>
      <c r="D56" s="56" t="s">
        <v>227</v>
      </c>
      <c r="F56" s="55" t="s">
        <v>206</v>
      </c>
      <c r="G56" s="28"/>
      <c r="H56" s="49"/>
      <c r="I56" s="28" t="s">
        <v>207</v>
      </c>
      <c r="J56" s="28"/>
      <c r="K56" s="28"/>
      <c r="L56" s="52">
        <v>167</v>
      </c>
      <c r="M56" s="36"/>
      <c r="N56" s="36"/>
      <c r="O56" s="79"/>
      <c r="P56" s="26"/>
    </row>
    <row r="57" spans="2:16" ht="15.6" x14ac:dyDescent="0.3">
      <c r="B57" s="24"/>
      <c r="C57" s="28"/>
      <c r="D57" s="56" t="s">
        <v>355</v>
      </c>
      <c r="F57" s="28"/>
      <c r="G57" s="28"/>
      <c r="H57" s="15"/>
      <c r="I57" s="28" t="s">
        <v>232</v>
      </c>
      <c r="J57" s="28"/>
      <c r="K57" s="28"/>
      <c r="L57" s="79">
        <v>67.95</v>
      </c>
      <c r="M57" s="36"/>
      <c r="N57" s="36"/>
      <c r="O57" s="79"/>
      <c r="P57" s="26"/>
    </row>
    <row r="58" spans="2:16" ht="15.6" x14ac:dyDescent="0.3">
      <c r="B58" s="24"/>
      <c r="C58" s="28"/>
      <c r="D58" s="57" t="s">
        <v>227</v>
      </c>
      <c r="E58" s="55"/>
      <c r="F58" s="28"/>
      <c r="G58" s="28"/>
      <c r="H58" s="49"/>
      <c r="I58" s="28" t="s">
        <v>232</v>
      </c>
      <c r="J58" s="28"/>
      <c r="K58" s="28"/>
      <c r="L58" s="79">
        <v>0</v>
      </c>
      <c r="M58" s="36"/>
      <c r="N58" s="36"/>
      <c r="O58" s="79">
        <v>0</v>
      </c>
      <c r="P58" s="26"/>
    </row>
    <row r="59" spans="2:16" ht="15.6" x14ac:dyDescent="0.3">
      <c r="B59" s="24"/>
      <c r="C59" s="28"/>
      <c r="D59" s="57" t="s">
        <v>208</v>
      </c>
      <c r="E59" s="55"/>
      <c r="F59" s="28" t="s">
        <v>206</v>
      </c>
      <c r="G59" s="28"/>
      <c r="H59" s="49"/>
      <c r="I59" s="28" t="s">
        <v>207</v>
      </c>
      <c r="J59" s="28"/>
      <c r="K59" s="28"/>
      <c r="L59" s="79">
        <v>0</v>
      </c>
      <c r="M59" s="36"/>
      <c r="N59" s="36"/>
      <c r="O59" s="79">
        <v>83.34</v>
      </c>
      <c r="P59" s="26"/>
    </row>
    <row r="60" spans="2:16" ht="15.6" x14ac:dyDescent="0.3">
      <c r="B60" s="24"/>
      <c r="C60" s="28"/>
      <c r="D60" s="57"/>
      <c r="E60" s="55"/>
      <c r="F60" s="28"/>
      <c r="G60" s="28"/>
      <c r="H60" s="49"/>
      <c r="I60" s="28" t="s">
        <v>232</v>
      </c>
      <c r="J60" s="28"/>
      <c r="K60" s="28"/>
      <c r="L60" s="52">
        <v>0</v>
      </c>
      <c r="M60" s="36"/>
      <c r="N60" s="36"/>
      <c r="O60" s="79">
        <v>0</v>
      </c>
      <c r="P60" s="26"/>
    </row>
    <row r="61" spans="2:16" ht="6.9" customHeight="1" x14ac:dyDescent="0.3">
      <c r="B61" s="24"/>
      <c r="C61" s="28"/>
      <c r="D61" s="57"/>
      <c r="E61" s="57"/>
      <c r="F61" s="28"/>
      <c r="G61" s="28"/>
      <c r="H61" s="49"/>
      <c r="I61" s="28"/>
      <c r="J61" s="28"/>
      <c r="K61" s="28"/>
      <c r="L61" s="58"/>
      <c r="M61" s="36"/>
      <c r="N61" s="36"/>
      <c r="O61" s="58"/>
      <c r="P61" s="26"/>
    </row>
    <row r="62" spans="2:16" ht="6.9" customHeight="1" x14ac:dyDescent="0.3">
      <c r="B62" s="24"/>
      <c r="C62" s="28"/>
      <c r="D62" s="28"/>
      <c r="E62" s="57"/>
      <c r="F62" s="28"/>
      <c r="G62" s="28"/>
      <c r="H62" s="28"/>
      <c r="I62" s="28"/>
      <c r="J62" s="28"/>
      <c r="K62" s="28"/>
      <c r="L62" s="36"/>
      <c r="M62" s="36"/>
      <c r="N62" s="36"/>
      <c r="O62" s="36"/>
      <c r="P62" s="26"/>
    </row>
    <row r="63" spans="2:16" ht="15.6" x14ac:dyDescent="0.3">
      <c r="B63" s="24"/>
      <c r="C63" s="28"/>
      <c r="D63" s="28"/>
      <c r="E63" s="28"/>
      <c r="F63" s="28"/>
      <c r="G63" s="28"/>
      <c r="H63" s="28"/>
      <c r="I63" s="49"/>
      <c r="J63" s="49"/>
      <c r="K63" s="51" t="s">
        <v>90</v>
      </c>
      <c r="L63" s="36">
        <f>SUM(L55:L61)</f>
        <v>392.28000000000003</v>
      </c>
      <c r="M63" s="36"/>
      <c r="N63" s="51" t="s">
        <v>90</v>
      </c>
      <c r="O63" s="36">
        <f>SUM(O55:O61)</f>
        <v>83.34</v>
      </c>
      <c r="P63" s="26"/>
    </row>
    <row r="64" spans="2:16" ht="6.9" customHeight="1" thickBot="1" x14ac:dyDescent="0.35">
      <c r="B64" s="24"/>
      <c r="C64" s="28"/>
      <c r="D64" s="28"/>
      <c r="E64" s="28"/>
      <c r="F64" s="28"/>
      <c r="G64" s="28"/>
      <c r="H64" s="28"/>
      <c r="I64" s="28"/>
      <c r="J64" s="28"/>
      <c r="K64" s="28"/>
      <c r="L64" s="54"/>
      <c r="M64" s="36"/>
      <c r="N64" s="36"/>
      <c r="O64" s="54"/>
      <c r="P64" s="26"/>
    </row>
    <row r="65" spans="2:16" ht="16.2" thickTop="1" x14ac:dyDescent="0.3">
      <c r="B65" s="24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36"/>
      <c r="N65" s="28"/>
      <c r="O65" s="28"/>
      <c r="P65" s="26"/>
    </row>
    <row r="66" spans="2:16" ht="15.6" x14ac:dyDescent="0.3">
      <c r="B66" s="24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36"/>
      <c r="N66" s="28"/>
      <c r="O66" s="28"/>
      <c r="P66" s="26"/>
    </row>
    <row r="67" spans="2:16" ht="15.6" x14ac:dyDescent="0.3">
      <c r="B67" s="24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6"/>
    </row>
    <row r="68" spans="2:16" ht="15.6" x14ac:dyDescent="0.3">
      <c r="B68" s="24"/>
      <c r="C68" s="46" t="s">
        <v>70</v>
      </c>
      <c r="D68" s="49"/>
      <c r="E68" s="59" t="s">
        <v>71</v>
      </c>
      <c r="F68" s="28"/>
      <c r="G68" s="28"/>
      <c r="H68" s="28"/>
      <c r="I68" s="28"/>
      <c r="J68" s="28"/>
      <c r="K68" s="28"/>
      <c r="L68" s="59" t="s">
        <v>71</v>
      </c>
      <c r="M68" s="28"/>
      <c r="N68" s="28"/>
      <c r="O68" s="28"/>
      <c r="P68" s="26"/>
    </row>
    <row r="69" spans="2:16" ht="15.6" x14ac:dyDescent="0.3">
      <c r="B69" s="24"/>
      <c r="C69" s="28"/>
      <c r="D69" s="28"/>
      <c r="E69" s="28" t="s">
        <v>73</v>
      </c>
      <c r="F69" s="28"/>
      <c r="G69" s="28"/>
      <c r="H69" s="28"/>
      <c r="I69" s="28"/>
      <c r="J69" s="28"/>
      <c r="K69" s="28"/>
      <c r="L69" s="28" t="s">
        <v>74</v>
      </c>
      <c r="M69" s="28"/>
      <c r="N69" s="28"/>
      <c r="O69" s="28"/>
      <c r="P69" s="26"/>
    </row>
    <row r="70" spans="2:16" ht="15.6" x14ac:dyDescent="0.3">
      <c r="B70" s="24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6"/>
    </row>
    <row r="71" spans="2:16" ht="6.9" customHeight="1" x14ac:dyDescent="0.3">
      <c r="B71" s="24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6"/>
    </row>
    <row r="72" spans="2:16" ht="15.6" x14ac:dyDescent="0.3">
      <c r="B72" s="24"/>
      <c r="C72" s="25"/>
      <c r="E72" s="25"/>
      <c r="F72" s="40" t="s">
        <v>75</v>
      </c>
      <c r="G72" s="40"/>
      <c r="H72" s="40"/>
      <c r="J72" s="40" t="s">
        <v>251</v>
      </c>
      <c r="K72" s="40"/>
      <c r="N72" s="40"/>
      <c r="O72" s="25"/>
      <c r="P72" s="26"/>
    </row>
    <row r="73" spans="2:16" ht="6.9" customHeight="1" thickBot="1" x14ac:dyDescent="0.35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</row>
  </sheetData>
  <sheetProtection sheet="1" objects="1" scenarios="1"/>
  <pageMargins left="0.70866141732283472" right="0.31496062992125984" top="0.35433070866141736" bottom="0.55118110236220474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05"/>
  <sheetViews>
    <sheetView tabSelected="1" topLeftCell="K10" zoomScale="40" zoomScaleNormal="40" workbookViewId="0">
      <selection activeCell="AB13" sqref="AB13"/>
    </sheetView>
  </sheetViews>
  <sheetFormatPr defaultRowHeight="14.4" x14ac:dyDescent="0.3"/>
  <cols>
    <col min="1" max="1" width="1.88671875" bestFit="1" customWidth="1"/>
    <col min="2" max="2" width="2.109375" customWidth="1"/>
    <col min="3" max="3" width="47.109375" bestFit="1" customWidth="1"/>
    <col min="4" max="4" width="2.6640625" customWidth="1"/>
    <col min="5" max="5" width="36" bestFit="1" customWidth="1"/>
    <col min="6" max="6" width="2.5546875" customWidth="1"/>
    <col min="7" max="7" width="44.21875" bestFit="1" customWidth="1"/>
    <col min="8" max="8" width="10.6640625" customWidth="1"/>
    <col min="9" max="9" width="3.44140625" customWidth="1"/>
    <col min="10" max="10" width="59" bestFit="1" customWidth="1"/>
    <col min="11" max="11" width="42.21875" bestFit="1" customWidth="1"/>
    <col min="12" max="12" width="40.21875" bestFit="1" customWidth="1"/>
    <col min="13" max="13" width="18.88671875" bestFit="1" customWidth="1"/>
    <col min="14" max="14" width="16.6640625" bestFit="1" customWidth="1"/>
    <col min="15" max="15" width="19.88671875" bestFit="1" customWidth="1"/>
    <col min="16" max="16" width="51.77734375" bestFit="1" customWidth="1"/>
    <col min="17" max="17" width="102.5546875" bestFit="1" customWidth="1"/>
    <col min="18" max="18" width="16.6640625" bestFit="1" customWidth="1"/>
    <col min="19" max="19" width="18.88671875" bestFit="1" customWidth="1"/>
    <col min="20" max="20" width="17.77734375" bestFit="1" customWidth="1"/>
    <col min="21" max="21" width="19.88671875" bestFit="1" customWidth="1"/>
    <col min="22" max="23" width="21.109375" bestFit="1" customWidth="1"/>
    <col min="24" max="24" width="16.6640625" bestFit="1" customWidth="1"/>
    <col min="25" max="25" width="16.88671875" bestFit="1" customWidth="1"/>
    <col min="26" max="26" width="19.33203125" customWidth="1"/>
    <col min="27" max="27" width="10" bestFit="1" customWidth="1"/>
    <col min="28" max="28" width="19.109375" bestFit="1" customWidth="1"/>
    <col min="29" max="29" width="14.44140625" customWidth="1"/>
    <col min="30" max="30" width="9.77734375" bestFit="1" customWidth="1"/>
    <col min="31" max="31" width="10" bestFit="1" customWidth="1"/>
    <col min="32" max="32" width="18.88671875" bestFit="1" customWidth="1"/>
    <col min="33" max="33" width="8.88671875" bestFit="1" customWidth="1"/>
    <col min="34" max="34" width="11" bestFit="1" customWidth="1"/>
    <col min="36" max="36" width="9.77734375" bestFit="1" customWidth="1"/>
    <col min="38" max="38" width="10.109375" bestFit="1" customWidth="1"/>
    <col min="39" max="39" width="2.5546875" customWidth="1"/>
    <col min="40" max="40" width="10.109375" bestFit="1" customWidth="1"/>
    <col min="41" max="41" width="1.77734375" customWidth="1"/>
    <col min="42" max="42" width="10.109375" bestFit="1" customWidth="1"/>
  </cols>
  <sheetData>
    <row r="1" spans="1:42" ht="6.9" customHeight="1" thickBot="1" x14ac:dyDescent="0.45">
      <c r="A1" s="81"/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</row>
    <row r="2" spans="1:42" ht="21" x14ac:dyDescent="0.4">
      <c r="A2" s="81"/>
      <c r="B2" s="83"/>
      <c r="C2" s="84" t="s">
        <v>0</v>
      </c>
      <c r="D2" s="84"/>
      <c r="E2" s="84"/>
      <c r="F2" s="84"/>
      <c r="G2" s="84"/>
      <c r="H2" s="85"/>
      <c r="I2" s="85"/>
      <c r="J2" s="85"/>
      <c r="K2" s="85"/>
      <c r="L2" s="84" t="s">
        <v>252</v>
      </c>
      <c r="M2" s="85"/>
      <c r="N2" s="85"/>
      <c r="O2" s="85"/>
      <c r="P2" s="85"/>
      <c r="Q2" s="85"/>
      <c r="R2" s="85"/>
      <c r="S2" s="85"/>
      <c r="T2" s="84" t="s">
        <v>1</v>
      </c>
      <c r="U2" s="85"/>
      <c r="V2" s="85"/>
      <c r="W2" s="85"/>
      <c r="X2" s="85"/>
      <c r="Y2" s="85"/>
      <c r="Z2" s="85"/>
      <c r="AA2" s="85"/>
      <c r="AB2" s="85"/>
      <c r="AC2" s="84"/>
      <c r="AD2" s="84"/>
      <c r="AE2" s="85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</row>
    <row r="3" spans="1:42" ht="6.9" customHeight="1" x14ac:dyDescent="0.4">
      <c r="A3" s="81"/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</row>
    <row r="4" spans="1:42" ht="6.9" customHeight="1" x14ac:dyDescent="0.4">
      <c r="A4" s="81"/>
      <c r="B4" s="87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</row>
    <row r="5" spans="1:42" ht="21" x14ac:dyDescent="0.4">
      <c r="A5" s="81"/>
      <c r="B5" s="87"/>
      <c r="C5" s="88" t="s">
        <v>13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9" t="s">
        <v>180</v>
      </c>
      <c r="P5" s="90" t="s">
        <v>2</v>
      </c>
      <c r="Q5" s="91" t="s">
        <v>187</v>
      </c>
      <c r="R5" s="91" t="s">
        <v>3</v>
      </c>
      <c r="S5" s="91" t="s">
        <v>4</v>
      </c>
      <c r="T5" s="91" t="s">
        <v>22</v>
      </c>
      <c r="U5" s="91"/>
      <c r="V5" s="91" t="s">
        <v>5</v>
      </c>
      <c r="W5" s="81"/>
      <c r="X5" s="91" t="s">
        <v>22</v>
      </c>
      <c r="Y5" s="91" t="s">
        <v>244</v>
      </c>
      <c r="Z5" s="91"/>
      <c r="AA5" s="91"/>
      <c r="AB5" s="81"/>
      <c r="AC5" s="81"/>
      <c r="AD5" s="81"/>
      <c r="AE5" s="81"/>
      <c r="AF5" s="81"/>
      <c r="AG5" s="81"/>
      <c r="AH5" s="81"/>
      <c r="AI5" s="81"/>
      <c r="AJ5" s="89" t="s">
        <v>186</v>
      </c>
      <c r="AK5" s="89"/>
      <c r="AL5" s="89" t="s">
        <v>174</v>
      </c>
      <c r="AM5" s="81"/>
      <c r="AN5" s="89" t="s">
        <v>174</v>
      </c>
      <c r="AO5" s="81"/>
      <c r="AP5" s="89" t="s">
        <v>174</v>
      </c>
    </row>
    <row r="6" spans="1:42" ht="21" x14ac:dyDescent="0.4">
      <c r="A6" s="81"/>
      <c r="B6" s="87"/>
      <c r="C6" s="92" t="s">
        <v>6</v>
      </c>
      <c r="D6" s="92"/>
      <c r="E6" s="91" t="s">
        <v>7</v>
      </c>
      <c r="F6" s="81"/>
      <c r="G6" s="92" t="s">
        <v>8</v>
      </c>
      <c r="H6" s="81"/>
      <c r="I6" s="92"/>
      <c r="J6" s="92" t="s">
        <v>9</v>
      </c>
      <c r="K6" s="81"/>
      <c r="L6" s="92" t="s">
        <v>10</v>
      </c>
      <c r="M6" s="91" t="s">
        <v>11</v>
      </c>
      <c r="N6" s="91" t="s">
        <v>12</v>
      </c>
      <c r="O6" s="91" t="s">
        <v>181</v>
      </c>
      <c r="P6" s="91" t="s">
        <v>13</v>
      </c>
      <c r="Q6" s="91" t="s">
        <v>188</v>
      </c>
      <c r="R6" s="91" t="s">
        <v>14</v>
      </c>
      <c r="S6" s="91" t="s">
        <v>15</v>
      </c>
      <c r="T6" s="93"/>
      <c r="U6" s="91" t="s">
        <v>16</v>
      </c>
      <c r="V6" s="91" t="s">
        <v>17</v>
      </c>
      <c r="W6" s="91" t="s">
        <v>18</v>
      </c>
      <c r="X6" s="91" t="s">
        <v>199</v>
      </c>
      <c r="Y6" s="91" t="s">
        <v>245</v>
      </c>
      <c r="Z6" s="91" t="s">
        <v>171</v>
      </c>
      <c r="AA6" s="91" t="s">
        <v>19</v>
      </c>
      <c r="AB6" s="92" t="s">
        <v>20</v>
      </c>
      <c r="AC6" s="91" t="s">
        <v>21</v>
      </c>
      <c r="AD6" s="91"/>
      <c r="AE6" s="81"/>
      <c r="AF6" s="91" t="s">
        <v>185</v>
      </c>
      <c r="AG6" s="81"/>
      <c r="AH6" s="81"/>
      <c r="AI6" s="81"/>
      <c r="AJ6" s="89" t="s">
        <v>20</v>
      </c>
      <c r="AK6" s="89"/>
      <c r="AL6" s="89" t="s">
        <v>241</v>
      </c>
      <c r="AM6" s="81"/>
      <c r="AN6" s="89" t="s">
        <v>241</v>
      </c>
      <c r="AO6" s="81"/>
      <c r="AP6" s="89" t="s">
        <v>241</v>
      </c>
    </row>
    <row r="7" spans="1:42" ht="6.9" customHeight="1" x14ac:dyDescent="0.4">
      <c r="A7" s="81"/>
      <c r="B7" s="87"/>
      <c r="C7" s="94"/>
      <c r="D7" s="94"/>
      <c r="E7" s="94"/>
      <c r="F7" s="94"/>
      <c r="G7" s="94"/>
      <c r="H7" s="94"/>
      <c r="I7" s="94"/>
      <c r="J7" s="94"/>
      <c r="K7" s="81"/>
      <c r="L7" s="81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2"/>
      <c r="AC7" s="95"/>
      <c r="AD7" s="95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</row>
    <row r="8" spans="1:42" ht="21" x14ac:dyDescent="0.4">
      <c r="A8" s="81"/>
      <c r="B8" s="87"/>
      <c r="C8" s="96">
        <v>45391</v>
      </c>
      <c r="D8" s="97"/>
      <c r="E8" s="98">
        <v>1166</v>
      </c>
      <c r="F8" s="99"/>
      <c r="G8" s="100" t="s">
        <v>266</v>
      </c>
      <c r="H8" s="101"/>
      <c r="I8" s="101"/>
      <c r="J8" s="101" t="s">
        <v>271</v>
      </c>
      <c r="K8" s="102"/>
      <c r="L8" s="103"/>
      <c r="M8" s="104"/>
      <c r="N8" s="104"/>
      <c r="O8" s="104"/>
      <c r="P8" s="104"/>
      <c r="Q8" s="104"/>
      <c r="R8" s="104"/>
      <c r="S8" s="104">
        <v>343.06</v>
      </c>
      <c r="T8" s="104"/>
      <c r="U8" s="104"/>
      <c r="V8" s="104"/>
      <c r="W8" s="104"/>
      <c r="X8" s="104"/>
      <c r="Y8" s="104"/>
      <c r="Z8" s="104"/>
      <c r="AA8" s="104"/>
      <c r="AB8" s="105">
        <f>(SUM(M8:AA8))+AC8</f>
        <v>343.06</v>
      </c>
      <c r="AC8" s="104"/>
      <c r="AD8" s="104"/>
      <c r="AE8" s="81"/>
      <c r="AF8" s="106" t="s">
        <v>320</v>
      </c>
      <c r="AG8" s="81" t="s">
        <v>358</v>
      </c>
      <c r="AH8" s="107">
        <f>E8</f>
        <v>1166</v>
      </c>
      <c r="AI8" s="81"/>
      <c r="AJ8" s="108">
        <f>SUM(M8:Z8)+AC8-AB8</f>
        <v>0</v>
      </c>
      <c r="AK8" s="81"/>
      <c r="AL8" s="81"/>
      <c r="AM8" s="81"/>
      <c r="AN8" s="81"/>
      <c r="AO8" s="81"/>
      <c r="AP8" s="81"/>
    </row>
    <row r="9" spans="1:42" ht="21" x14ac:dyDescent="0.4">
      <c r="A9" s="81"/>
      <c r="B9" s="87"/>
      <c r="C9" s="96">
        <v>45391</v>
      </c>
      <c r="D9" s="97"/>
      <c r="E9" s="98">
        <v>4</v>
      </c>
      <c r="F9" s="99"/>
      <c r="G9" s="100" t="s">
        <v>279</v>
      </c>
      <c r="H9" s="101"/>
      <c r="I9" s="101"/>
      <c r="J9" s="101" t="s">
        <v>280</v>
      </c>
      <c r="K9" s="102"/>
      <c r="L9" s="103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>
        <v>84</v>
      </c>
      <c r="Z9" s="104"/>
      <c r="AA9" s="104"/>
      <c r="AB9" s="105">
        <f>(SUM(M9:AA9))+AC9</f>
        <v>100.8</v>
      </c>
      <c r="AC9" s="104">
        <v>16.8</v>
      </c>
      <c r="AD9" s="104"/>
      <c r="AE9" s="81"/>
      <c r="AF9" s="106" t="s">
        <v>321</v>
      </c>
      <c r="AG9" s="81"/>
      <c r="AH9" s="107">
        <f>E9</f>
        <v>4</v>
      </c>
      <c r="AI9" s="81"/>
      <c r="AJ9" s="108">
        <f>SUM(M9:Z9)+AC9-AB9</f>
        <v>0</v>
      </c>
      <c r="AK9" s="81"/>
      <c r="AL9" s="81"/>
      <c r="AM9" s="81"/>
      <c r="AN9" s="81"/>
      <c r="AO9" s="81"/>
      <c r="AP9" s="81"/>
    </row>
    <row r="10" spans="1:42" ht="21" x14ac:dyDescent="0.4">
      <c r="A10" s="81"/>
      <c r="B10" s="87"/>
      <c r="C10" s="96">
        <v>45391</v>
      </c>
      <c r="D10" s="97"/>
      <c r="E10" s="98">
        <v>1167</v>
      </c>
      <c r="F10" s="99"/>
      <c r="G10" s="100" t="s">
        <v>267</v>
      </c>
      <c r="H10" s="101"/>
      <c r="I10" s="101"/>
      <c r="J10" s="101" t="s">
        <v>268</v>
      </c>
      <c r="K10" s="102"/>
      <c r="L10" s="103"/>
      <c r="M10" s="104"/>
      <c r="N10" s="104"/>
      <c r="O10" s="104"/>
      <c r="P10" s="104"/>
      <c r="Q10" s="104">
        <v>59.99</v>
      </c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5">
        <f t="shared" ref="AB10:AB62" si="0">(SUM(M10:AA10))+AC10</f>
        <v>59.99</v>
      </c>
      <c r="AC10" s="104"/>
      <c r="AD10" s="104"/>
      <c r="AE10" s="108"/>
      <c r="AF10" s="106" t="s">
        <v>319</v>
      </c>
      <c r="AG10" s="108" t="s">
        <v>358</v>
      </c>
      <c r="AH10" s="107">
        <f>E10</f>
        <v>1167</v>
      </c>
      <c r="AI10" s="81"/>
      <c r="AJ10" s="108">
        <f t="shared" ref="AJ10:AJ62" si="1">SUM(M10:Z10)+AC10-AB10</f>
        <v>0</v>
      </c>
      <c r="AK10" s="81"/>
      <c r="AL10" s="108">
        <f>AC10</f>
        <v>0</v>
      </c>
      <c r="AM10" s="81"/>
      <c r="AN10" s="81"/>
      <c r="AO10" s="81"/>
      <c r="AP10" s="81"/>
    </row>
    <row r="11" spans="1:42" ht="21" x14ac:dyDescent="0.4">
      <c r="A11" s="81"/>
      <c r="B11" s="87"/>
      <c r="C11" s="96">
        <v>45391</v>
      </c>
      <c r="D11" s="109"/>
      <c r="E11" s="110">
        <v>1168</v>
      </c>
      <c r="F11" s="99"/>
      <c r="G11" s="111" t="s">
        <v>267</v>
      </c>
      <c r="H11" s="102"/>
      <c r="I11" s="111"/>
      <c r="J11" s="111" t="s">
        <v>269</v>
      </c>
      <c r="K11" s="102"/>
      <c r="L11" s="112"/>
      <c r="M11" s="104"/>
      <c r="N11" s="104"/>
      <c r="O11" s="104"/>
      <c r="P11" s="104"/>
      <c r="Q11" s="104">
        <v>14.89</v>
      </c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5">
        <f t="shared" si="0"/>
        <v>14.89</v>
      </c>
      <c r="AC11" s="104"/>
      <c r="AD11" s="104"/>
      <c r="AE11" s="108"/>
      <c r="AF11" s="106" t="s">
        <v>319</v>
      </c>
      <c r="AG11" s="108" t="s">
        <v>358</v>
      </c>
      <c r="AH11" s="107">
        <f t="shared" ref="AH11:AH62" si="2">E11</f>
        <v>1168</v>
      </c>
      <c r="AI11" s="81"/>
      <c r="AJ11" s="108">
        <f t="shared" si="1"/>
        <v>0</v>
      </c>
      <c r="AK11" s="81"/>
      <c r="AL11" s="81"/>
      <c r="AM11" s="81"/>
      <c r="AN11" s="81"/>
      <c r="AO11" s="81"/>
      <c r="AP11" s="81"/>
    </row>
    <row r="12" spans="1:42" ht="21" x14ac:dyDescent="0.4">
      <c r="A12" s="81"/>
      <c r="B12" s="87"/>
      <c r="C12" s="96">
        <v>45391</v>
      </c>
      <c r="D12" s="109"/>
      <c r="E12" s="110">
        <v>1169</v>
      </c>
      <c r="F12" s="99"/>
      <c r="G12" s="111" t="s">
        <v>267</v>
      </c>
      <c r="H12" s="102"/>
      <c r="I12" s="111"/>
      <c r="J12" s="101" t="s">
        <v>270</v>
      </c>
      <c r="K12" s="102"/>
      <c r="L12" s="112"/>
      <c r="M12" s="104"/>
      <c r="N12" s="104"/>
      <c r="O12" s="104"/>
      <c r="P12" s="104"/>
      <c r="Q12" s="104"/>
      <c r="R12" s="104">
        <v>211.64</v>
      </c>
      <c r="S12" s="104"/>
      <c r="T12" s="104"/>
      <c r="U12" s="104"/>
      <c r="V12" s="104"/>
      <c r="W12" s="104"/>
      <c r="X12" s="104"/>
      <c r="Y12" s="104"/>
      <c r="Z12" s="104"/>
      <c r="AA12" s="104"/>
      <c r="AB12" s="105">
        <f t="shared" si="0"/>
        <v>211.64</v>
      </c>
      <c r="AC12" s="104"/>
      <c r="AD12" s="104"/>
      <c r="AE12" s="108"/>
      <c r="AF12" s="106" t="s">
        <v>319</v>
      </c>
      <c r="AG12" s="108" t="s">
        <v>358</v>
      </c>
      <c r="AH12" s="107">
        <f t="shared" si="2"/>
        <v>1169</v>
      </c>
      <c r="AI12" s="81"/>
      <c r="AJ12" s="108">
        <f t="shared" si="1"/>
        <v>0</v>
      </c>
      <c r="AK12" s="81"/>
      <c r="AL12" s="108"/>
      <c r="AM12" s="81"/>
      <c r="AN12" s="81"/>
      <c r="AO12" s="81"/>
      <c r="AP12" s="81"/>
    </row>
    <row r="13" spans="1:42" ht="21" x14ac:dyDescent="0.4">
      <c r="A13" s="81"/>
      <c r="B13" s="87"/>
      <c r="C13" s="96">
        <v>45391</v>
      </c>
      <c r="D13" s="109"/>
      <c r="E13" s="113">
        <v>1170</v>
      </c>
      <c r="F13" s="99"/>
      <c r="G13" s="111" t="s">
        <v>267</v>
      </c>
      <c r="H13" s="102"/>
      <c r="I13" s="101"/>
      <c r="J13" s="111" t="s">
        <v>364</v>
      </c>
      <c r="K13" s="102"/>
      <c r="L13" s="112"/>
      <c r="M13" s="104"/>
      <c r="N13" s="104"/>
      <c r="O13" s="104"/>
      <c r="P13" s="104">
        <v>157.33000000000001</v>
      </c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5">
        <f t="shared" si="0"/>
        <v>188.8</v>
      </c>
      <c r="AC13" s="104">
        <v>31.47</v>
      </c>
      <c r="AD13" s="104"/>
      <c r="AE13" s="108"/>
      <c r="AF13" s="106" t="s">
        <v>319</v>
      </c>
      <c r="AG13" s="108" t="s">
        <v>358</v>
      </c>
      <c r="AH13" s="107">
        <f t="shared" si="2"/>
        <v>1170</v>
      </c>
      <c r="AI13" s="81"/>
      <c r="AJ13" s="108">
        <f t="shared" si="1"/>
        <v>0</v>
      </c>
      <c r="AK13" s="81"/>
      <c r="AL13" s="81"/>
      <c r="AM13" s="81"/>
      <c r="AN13" s="81"/>
      <c r="AO13" s="81"/>
      <c r="AP13" s="81"/>
    </row>
    <row r="14" spans="1:42" ht="21" x14ac:dyDescent="0.4">
      <c r="A14" s="81"/>
      <c r="B14" s="87"/>
      <c r="C14" s="96">
        <v>45426</v>
      </c>
      <c r="D14" s="109"/>
      <c r="E14" s="113">
        <v>1171</v>
      </c>
      <c r="F14" s="99"/>
      <c r="G14" s="111" t="s">
        <v>267</v>
      </c>
      <c r="H14" s="102"/>
      <c r="I14" s="101"/>
      <c r="J14" s="111" t="s">
        <v>270</v>
      </c>
      <c r="K14" s="102"/>
      <c r="L14" s="112"/>
      <c r="M14" s="104"/>
      <c r="N14" s="104"/>
      <c r="O14" s="104"/>
      <c r="P14" s="104"/>
      <c r="Q14" s="104"/>
      <c r="R14" s="104">
        <v>211.64</v>
      </c>
      <c r="S14" s="104"/>
      <c r="T14" s="104"/>
      <c r="U14" s="104"/>
      <c r="V14" s="104"/>
      <c r="W14" s="104"/>
      <c r="X14" s="104"/>
      <c r="Y14" s="104"/>
      <c r="Z14" s="104"/>
      <c r="AA14" s="104"/>
      <c r="AB14" s="105">
        <f t="shared" si="0"/>
        <v>211.64</v>
      </c>
      <c r="AC14" s="104"/>
      <c r="AD14" s="104"/>
      <c r="AE14" s="108"/>
      <c r="AF14" s="114" t="s">
        <v>321</v>
      </c>
      <c r="AG14" s="108" t="s">
        <v>358</v>
      </c>
      <c r="AH14" s="107">
        <f t="shared" si="2"/>
        <v>1171</v>
      </c>
      <c r="AI14" s="81"/>
      <c r="AJ14" s="108">
        <f t="shared" si="1"/>
        <v>0</v>
      </c>
      <c r="AK14" s="81"/>
      <c r="AL14" s="81"/>
      <c r="AM14" s="81"/>
      <c r="AN14" s="81"/>
      <c r="AO14" s="81"/>
      <c r="AP14" s="81"/>
    </row>
    <row r="15" spans="1:42" ht="21" x14ac:dyDescent="0.4">
      <c r="A15" s="81"/>
      <c r="B15" s="87"/>
      <c r="C15" s="96">
        <v>45426</v>
      </c>
      <c r="D15" s="109"/>
      <c r="E15" s="113">
        <v>1172</v>
      </c>
      <c r="F15" s="99"/>
      <c r="G15" s="96" t="s">
        <v>274</v>
      </c>
      <c r="H15" s="102"/>
      <c r="I15" s="101"/>
      <c r="J15" s="100" t="s">
        <v>273</v>
      </c>
      <c r="K15" s="102"/>
      <c r="L15" s="112"/>
      <c r="M15" s="104"/>
      <c r="N15" s="104">
        <v>2072.87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5">
        <f t="shared" si="0"/>
        <v>2072.87</v>
      </c>
      <c r="AC15" s="104"/>
      <c r="AD15" s="104"/>
      <c r="AE15" s="108"/>
      <c r="AF15" s="106" t="s">
        <v>323</v>
      </c>
      <c r="AG15" s="108" t="s">
        <v>358</v>
      </c>
      <c r="AH15" s="107">
        <f t="shared" si="2"/>
        <v>1172</v>
      </c>
      <c r="AI15" s="81"/>
      <c r="AJ15" s="108">
        <f t="shared" si="1"/>
        <v>0</v>
      </c>
      <c r="AK15" s="81"/>
      <c r="AL15" s="108"/>
      <c r="AM15" s="81"/>
      <c r="AN15" s="81"/>
      <c r="AO15" s="81"/>
      <c r="AP15" s="81"/>
    </row>
    <row r="16" spans="1:42" ht="21" x14ac:dyDescent="0.4">
      <c r="A16" s="81"/>
      <c r="B16" s="87"/>
      <c r="C16" s="96">
        <v>45426</v>
      </c>
      <c r="D16" s="109"/>
      <c r="E16" s="113">
        <v>5</v>
      </c>
      <c r="F16" s="99"/>
      <c r="G16" s="96" t="s">
        <v>267</v>
      </c>
      <c r="H16" s="102"/>
      <c r="I16" s="101"/>
      <c r="J16" s="100" t="s">
        <v>281</v>
      </c>
      <c r="K16" s="102"/>
      <c r="L16" s="112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>
        <v>250</v>
      </c>
      <c r="Z16" s="104"/>
      <c r="AA16" s="104"/>
      <c r="AB16" s="105">
        <f t="shared" si="0"/>
        <v>250</v>
      </c>
      <c r="AC16" s="104"/>
      <c r="AD16" s="104"/>
      <c r="AE16" s="108"/>
      <c r="AF16" s="106" t="s">
        <v>321</v>
      </c>
      <c r="AG16" s="108"/>
      <c r="AH16" s="107">
        <f t="shared" si="2"/>
        <v>5</v>
      </c>
      <c r="AI16" s="81"/>
      <c r="AJ16" s="108">
        <f t="shared" si="1"/>
        <v>0</v>
      </c>
      <c r="AK16" s="81"/>
      <c r="AL16" s="81"/>
      <c r="AM16" s="81"/>
      <c r="AN16" s="81"/>
      <c r="AO16" s="81"/>
      <c r="AP16" s="81"/>
    </row>
    <row r="17" spans="1:42" ht="21" x14ac:dyDescent="0.4">
      <c r="A17" s="81"/>
      <c r="B17" s="87"/>
      <c r="C17" s="96">
        <v>45426</v>
      </c>
      <c r="D17" s="109"/>
      <c r="E17" s="113">
        <v>6</v>
      </c>
      <c r="F17" s="99"/>
      <c r="G17" s="96" t="s">
        <v>282</v>
      </c>
      <c r="H17" s="102"/>
      <c r="I17" s="101"/>
      <c r="J17" s="100" t="s">
        <v>283</v>
      </c>
      <c r="K17" s="102"/>
      <c r="L17" s="112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>
        <v>485</v>
      </c>
      <c r="Z17" s="104"/>
      <c r="AA17" s="104"/>
      <c r="AB17" s="105">
        <f t="shared" si="0"/>
        <v>485</v>
      </c>
      <c r="AC17" s="104"/>
      <c r="AD17" s="104"/>
      <c r="AE17" s="108"/>
      <c r="AF17" s="106" t="s">
        <v>344</v>
      </c>
      <c r="AG17" s="108" t="s">
        <v>356</v>
      </c>
      <c r="AH17" s="107">
        <f t="shared" si="2"/>
        <v>6</v>
      </c>
      <c r="AI17" s="81"/>
      <c r="AJ17" s="108"/>
      <c r="AK17" s="81"/>
      <c r="AL17" s="81"/>
      <c r="AM17" s="81"/>
      <c r="AN17" s="81"/>
      <c r="AO17" s="81"/>
      <c r="AP17" s="81"/>
    </row>
    <row r="18" spans="1:42" ht="21" x14ac:dyDescent="0.4">
      <c r="A18" s="81"/>
      <c r="B18" s="87"/>
      <c r="C18" s="96">
        <v>45454</v>
      </c>
      <c r="D18" s="109"/>
      <c r="E18" s="115">
        <v>1173</v>
      </c>
      <c r="F18" s="99"/>
      <c r="G18" s="96" t="s">
        <v>275</v>
      </c>
      <c r="H18" s="102"/>
      <c r="I18" s="101"/>
      <c r="J18" s="100" t="s">
        <v>276</v>
      </c>
      <c r="K18" s="102"/>
      <c r="L18" s="112"/>
      <c r="M18" s="104"/>
      <c r="N18" s="104"/>
      <c r="O18" s="104"/>
      <c r="P18" s="104"/>
      <c r="Q18" s="104"/>
      <c r="R18" s="104"/>
      <c r="S18" s="104">
        <v>65</v>
      </c>
      <c r="T18" s="104"/>
      <c r="U18" s="104"/>
      <c r="V18" s="104"/>
      <c r="W18" s="104"/>
      <c r="X18" s="104"/>
      <c r="Y18" s="104"/>
      <c r="Z18" s="104"/>
      <c r="AA18" s="104"/>
      <c r="AB18" s="105">
        <f t="shared" si="0"/>
        <v>65</v>
      </c>
      <c r="AC18" s="104"/>
      <c r="AD18" s="104"/>
      <c r="AE18" s="108"/>
      <c r="AF18" s="106" t="s">
        <v>324</v>
      </c>
      <c r="AG18" s="108" t="s">
        <v>358</v>
      </c>
      <c r="AH18" s="107">
        <f t="shared" si="2"/>
        <v>1173</v>
      </c>
      <c r="AI18" s="81"/>
      <c r="AJ18" s="108">
        <f t="shared" si="1"/>
        <v>0</v>
      </c>
      <c r="AK18" s="81"/>
      <c r="AL18" s="81"/>
      <c r="AM18" s="81"/>
      <c r="AN18" s="81"/>
      <c r="AO18" s="81"/>
      <c r="AP18" s="81"/>
    </row>
    <row r="19" spans="1:42" ht="21" x14ac:dyDescent="0.4">
      <c r="A19" s="81"/>
      <c r="B19" s="87"/>
      <c r="C19" s="96">
        <v>45454</v>
      </c>
      <c r="D19" s="109"/>
      <c r="E19" s="113">
        <v>1174</v>
      </c>
      <c r="F19" s="99"/>
      <c r="G19" s="111" t="s">
        <v>277</v>
      </c>
      <c r="H19" s="102"/>
      <c r="I19" s="101"/>
      <c r="J19" s="101" t="s">
        <v>278</v>
      </c>
      <c r="K19" s="102"/>
      <c r="L19" s="112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>
        <v>500.03</v>
      </c>
      <c r="Y19" s="104"/>
      <c r="Z19" s="104"/>
      <c r="AA19" s="104"/>
      <c r="AB19" s="105">
        <f t="shared" si="0"/>
        <v>500.03</v>
      </c>
      <c r="AC19" s="104"/>
      <c r="AD19" s="104"/>
      <c r="AE19" s="108"/>
      <c r="AF19" s="106" t="s">
        <v>322</v>
      </c>
      <c r="AG19" s="108" t="s">
        <v>358</v>
      </c>
      <c r="AH19" s="107">
        <f t="shared" si="2"/>
        <v>1174</v>
      </c>
      <c r="AI19" s="81"/>
      <c r="AJ19" s="108">
        <f t="shared" si="1"/>
        <v>0</v>
      </c>
      <c r="AK19" s="81"/>
      <c r="AL19" s="81"/>
      <c r="AM19" s="81"/>
      <c r="AN19" s="81"/>
      <c r="AO19" s="81"/>
      <c r="AP19" s="81"/>
    </row>
    <row r="20" spans="1:42" ht="21" x14ac:dyDescent="0.4">
      <c r="A20" s="81"/>
      <c r="B20" s="87"/>
      <c r="C20" s="96">
        <v>45454</v>
      </c>
      <c r="D20" s="109"/>
      <c r="E20" s="113">
        <v>1175</v>
      </c>
      <c r="F20" s="99"/>
      <c r="G20" s="111" t="s">
        <v>267</v>
      </c>
      <c r="H20" s="102"/>
      <c r="I20" s="101"/>
      <c r="J20" s="101" t="s">
        <v>270</v>
      </c>
      <c r="K20" s="102"/>
      <c r="L20" s="112"/>
      <c r="M20" s="104"/>
      <c r="N20" s="104"/>
      <c r="O20" s="104"/>
      <c r="P20" s="104"/>
      <c r="Q20" s="104"/>
      <c r="R20" s="104">
        <v>211.64</v>
      </c>
      <c r="S20" s="104"/>
      <c r="T20" s="104"/>
      <c r="U20" s="104"/>
      <c r="V20" s="104"/>
      <c r="W20" s="104"/>
      <c r="X20" s="104"/>
      <c r="Y20" s="104"/>
      <c r="Z20" s="104"/>
      <c r="AA20" s="104"/>
      <c r="AB20" s="105">
        <f t="shared" si="0"/>
        <v>211.64</v>
      </c>
      <c r="AC20" s="104"/>
      <c r="AD20" s="104"/>
      <c r="AE20" s="108"/>
      <c r="AF20" s="106" t="s">
        <v>322</v>
      </c>
      <c r="AG20" s="108" t="s">
        <v>358</v>
      </c>
      <c r="AH20" s="107">
        <f t="shared" si="2"/>
        <v>1175</v>
      </c>
      <c r="AI20" s="81"/>
      <c r="AJ20" s="108">
        <f t="shared" si="1"/>
        <v>0</v>
      </c>
      <c r="AK20" s="81"/>
      <c r="AL20" s="108"/>
      <c r="AM20" s="81"/>
      <c r="AN20" s="81"/>
      <c r="AO20" s="81"/>
      <c r="AP20" s="81"/>
    </row>
    <row r="21" spans="1:42" ht="21" x14ac:dyDescent="0.4">
      <c r="A21" s="81"/>
      <c r="B21" s="87"/>
      <c r="C21" s="96">
        <v>45454</v>
      </c>
      <c r="D21" s="109"/>
      <c r="E21" s="189">
        <v>7</v>
      </c>
      <c r="F21" s="99"/>
      <c r="G21" s="111" t="s">
        <v>284</v>
      </c>
      <c r="H21" s="102"/>
      <c r="I21" s="101"/>
      <c r="J21" s="111" t="s">
        <v>285</v>
      </c>
      <c r="K21" s="102"/>
      <c r="L21" s="112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>
        <v>832.86</v>
      </c>
      <c r="Z21" s="104"/>
      <c r="AA21" s="104"/>
      <c r="AB21" s="105">
        <f t="shared" si="0"/>
        <v>832.86</v>
      </c>
      <c r="AC21" s="104"/>
      <c r="AD21" s="104"/>
      <c r="AE21" s="108"/>
      <c r="AF21" s="106" t="s">
        <v>322</v>
      </c>
      <c r="AG21" s="108" t="s">
        <v>358</v>
      </c>
      <c r="AH21" s="107">
        <f t="shared" si="2"/>
        <v>7</v>
      </c>
      <c r="AI21" s="81"/>
      <c r="AJ21" s="108">
        <f t="shared" si="1"/>
        <v>0</v>
      </c>
      <c r="AK21" s="81"/>
      <c r="AL21" s="81"/>
      <c r="AM21" s="81"/>
      <c r="AN21" s="81"/>
      <c r="AO21" s="81"/>
      <c r="AP21" s="81"/>
    </row>
    <row r="22" spans="1:42" ht="21" x14ac:dyDescent="0.4">
      <c r="A22" s="81"/>
      <c r="B22" s="87"/>
      <c r="C22" s="96">
        <v>45454</v>
      </c>
      <c r="D22" s="97"/>
      <c r="E22" s="98">
        <v>8</v>
      </c>
      <c r="F22" s="99"/>
      <c r="G22" s="100" t="s">
        <v>267</v>
      </c>
      <c r="H22" s="101"/>
      <c r="I22" s="101"/>
      <c r="J22" s="101" t="s">
        <v>286</v>
      </c>
      <c r="K22" s="102"/>
      <c r="L22" s="103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>
        <v>50</v>
      </c>
      <c r="Z22" s="104"/>
      <c r="AA22" s="104"/>
      <c r="AB22" s="105">
        <f t="shared" si="0"/>
        <v>50</v>
      </c>
      <c r="AC22" s="104"/>
      <c r="AD22" s="104"/>
      <c r="AE22" s="108"/>
      <c r="AF22" s="106" t="s">
        <v>346</v>
      </c>
      <c r="AG22" s="108"/>
      <c r="AH22" s="107">
        <f t="shared" si="2"/>
        <v>8</v>
      </c>
      <c r="AI22" s="81"/>
      <c r="AJ22" s="108">
        <f t="shared" si="1"/>
        <v>0</v>
      </c>
      <c r="AK22" s="81"/>
      <c r="AL22" s="108"/>
      <c r="AM22" s="81"/>
      <c r="AN22" s="81"/>
      <c r="AO22" s="81"/>
      <c r="AP22" s="81"/>
    </row>
    <row r="23" spans="1:42" ht="21" x14ac:dyDescent="0.4">
      <c r="A23" s="81"/>
      <c r="B23" s="87"/>
      <c r="C23" s="96">
        <v>45482</v>
      </c>
      <c r="D23" s="109"/>
      <c r="E23" s="113">
        <v>1136</v>
      </c>
      <c r="F23" s="99"/>
      <c r="G23" s="111" t="s">
        <v>287</v>
      </c>
      <c r="H23" s="102"/>
      <c r="I23" s="101"/>
      <c r="J23" s="111" t="s">
        <v>289</v>
      </c>
      <c r="K23" s="102"/>
      <c r="L23" s="112"/>
      <c r="M23" s="104"/>
      <c r="N23" s="104"/>
      <c r="O23" s="104"/>
      <c r="P23" s="104"/>
      <c r="Q23" s="104"/>
      <c r="R23" s="104"/>
      <c r="S23" s="104">
        <v>20</v>
      </c>
      <c r="T23" s="104"/>
      <c r="U23" s="104"/>
      <c r="V23" s="104"/>
      <c r="W23" s="104"/>
      <c r="X23" s="104"/>
      <c r="Y23" s="104"/>
      <c r="Z23" s="104"/>
      <c r="AA23" s="104"/>
      <c r="AB23" s="105">
        <f t="shared" si="0"/>
        <v>24</v>
      </c>
      <c r="AC23" s="104">
        <v>4</v>
      </c>
      <c r="AD23" s="104"/>
      <c r="AE23" s="108"/>
      <c r="AF23" s="106" t="s">
        <v>329</v>
      </c>
      <c r="AG23" s="108" t="s">
        <v>358</v>
      </c>
      <c r="AH23" s="107">
        <f t="shared" si="2"/>
        <v>1136</v>
      </c>
      <c r="AI23" s="81"/>
      <c r="AJ23" s="108">
        <f t="shared" si="1"/>
        <v>0</v>
      </c>
      <c r="AK23" s="81"/>
      <c r="AL23" s="108"/>
      <c r="AM23" s="81"/>
      <c r="AN23" s="81"/>
      <c r="AO23" s="81"/>
      <c r="AP23" s="81"/>
    </row>
    <row r="24" spans="1:42" ht="21" x14ac:dyDescent="0.4">
      <c r="A24" s="81"/>
      <c r="B24" s="87"/>
      <c r="C24" s="96">
        <v>45482</v>
      </c>
      <c r="D24" s="109"/>
      <c r="E24" s="113">
        <v>1137</v>
      </c>
      <c r="F24" s="99"/>
      <c r="G24" s="100" t="s">
        <v>288</v>
      </c>
      <c r="H24" s="102"/>
      <c r="I24" s="101"/>
      <c r="J24" s="101" t="s">
        <v>290</v>
      </c>
      <c r="K24" s="102"/>
      <c r="L24" s="112"/>
      <c r="M24" s="104"/>
      <c r="N24" s="104"/>
      <c r="O24" s="104"/>
      <c r="P24" s="104"/>
      <c r="Q24" s="104"/>
      <c r="R24" s="104"/>
      <c r="S24" s="104"/>
      <c r="T24" s="104"/>
      <c r="U24" s="104"/>
      <c r="V24" s="104">
        <v>90.25</v>
      </c>
      <c r="W24" s="104"/>
      <c r="X24" s="104"/>
      <c r="Y24" s="104"/>
      <c r="Z24" s="104"/>
      <c r="AA24" s="104"/>
      <c r="AB24" s="105">
        <f t="shared" si="0"/>
        <v>108.3</v>
      </c>
      <c r="AC24" s="104">
        <v>18.05</v>
      </c>
      <c r="AD24" s="104"/>
      <c r="AE24" s="108"/>
      <c r="AF24" s="106" t="s">
        <v>327</v>
      </c>
      <c r="AG24" s="108" t="s">
        <v>358</v>
      </c>
      <c r="AH24" s="107">
        <f t="shared" si="2"/>
        <v>1137</v>
      </c>
      <c r="AI24" s="81"/>
      <c r="AJ24" s="108">
        <f t="shared" si="1"/>
        <v>0</v>
      </c>
      <c r="AK24" s="81"/>
      <c r="AL24" s="108"/>
      <c r="AM24" s="81"/>
      <c r="AN24" s="81"/>
      <c r="AO24" s="81"/>
      <c r="AP24" s="81"/>
    </row>
    <row r="25" spans="1:42" ht="21" x14ac:dyDescent="0.4">
      <c r="A25" s="81"/>
      <c r="B25" s="87"/>
      <c r="C25" s="96">
        <v>45482</v>
      </c>
      <c r="D25" s="109"/>
      <c r="E25" s="113">
        <v>1138</v>
      </c>
      <c r="F25" s="99"/>
      <c r="G25" s="100" t="s">
        <v>291</v>
      </c>
      <c r="H25" s="102"/>
      <c r="I25" s="101"/>
      <c r="J25" s="101" t="s">
        <v>213</v>
      </c>
      <c r="K25" s="102"/>
      <c r="L25" s="112"/>
      <c r="M25" s="104"/>
      <c r="N25" s="104"/>
      <c r="O25" s="104"/>
      <c r="P25" s="104"/>
      <c r="Q25" s="104"/>
      <c r="R25" s="104"/>
      <c r="S25" s="104"/>
      <c r="T25" s="104"/>
      <c r="U25" s="104"/>
      <c r="V25" s="104">
        <v>259.45</v>
      </c>
      <c r="W25" s="104"/>
      <c r="X25" s="104"/>
      <c r="Y25" s="104"/>
      <c r="Z25" s="104"/>
      <c r="AA25" s="104"/>
      <c r="AB25" s="105">
        <f t="shared" si="0"/>
        <v>259.45</v>
      </c>
      <c r="AC25" s="104"/>
      <c r="AD25" s="104"/>
      <c r="AE25" s="108"/>
      <c r="AF25" s="114" t="s">
        <v>326</v>
      </c>
      <c r="AG25" s="108" t="s">
        <v>358</v>
      </c>
      <c r="AH25" s="107">
        <f t="shared" si="2"/>
        <v>1138</v>
      </c>
      <c r="AI25" s="81"/>
      <c r="AJ25" s="108"/>
      <c r="AK25" s="81"/>
      <c r="AL25" s="108"/>
      <c r="AM25" s="81"/>
      <c r="AN25" s="81"/>
      <c r="AO25" s="81"/>
      <c r="AP25" s="81"/>
    </row>
    <row r="26" spans="1:42" ht="21" x14ac:dyDescent="0.4">
      <c r="A26" s="81"/>
      <c r="B26" s="87"/>
      <c r="C26" s="96">
        <v>45482</v>
      </c>
      <c r="D26" s="109"/>
      <c r="E26" s="113">
        <v>1139</v>
      </c>
      <c r="F26" s="99"/>
      <c r="G26" s="111" t="s">
        <v>267</v>
      </c>
      <c r="H26" s="102"/>
      <c r="I26" s="101"/>
      <c r="J26" s="101" t="s">
        <v>270</v>
      </c>
      <c r="K26" s="102"/>
      <c r="L26" s="112"/>
      <c r="M26" s="104"/>
      <c r="N26" s="104"/>
      <c r="O26" s="104"/>
      <c r="P26" s="104"/>
      <c r="Q26" s="104"/>
      <c r="R26" s="104">
        <v>211.64</v>
      </c>
      <c r="S26" s="104"/>
      <c r="T26" s="104"/>
      <c r="U26" s="104"/>
      <c r="V26" s="104"/>
      <c r="W26" s="116"/>
      <c r="X26" s="116"/>
      <c r="Y26" s="116"/>
      <c r="Z26" s="116"/>
      <c r="AA26" s="116"/>
      <c r="AB26" s="105">
        <f t="shared" ref="AB26:AB31" si="3">(SUM(M26:AA26))+AC26</f>
        <v>211.64</v>
      </c>
      <c r="AC26" s="104"/>
      <c r="AD26" s="104"/>
      <c r="AE26" s="108"/>
      <c r="AF26" s="114" t="s">
        <v>325</v>
      </c>
      <c r="AG26" s="108" t="s">
        <v>358</v>
      </c>
      <c r="AH26" s="107">
        <f t="shared" ref="AH26:AH31" si="4">E26</f>
        <v>1139</v>
      </c>
      <c r="AI26" s="81"/>
      <c r="AJ26" s="108">
        <f t="shared" ref="AJ26:AJ31" si="5">SUM(M26:Z26)+AC26-AB26</f>
        <v>0</v>
      </c>
      <c r="AK26" s="81"/>
      <c r="AL26" s="108">
        <f>AC26</f>
        <v>0</v>
      </c>
      <c r="AM26" s="81"/>
      <c r="AN26" s="81"/>
      <c r="AO26" s="81"/>
      <c r="AP26" s="81"/>
    </row>
    <row r="27" spans="1:42" ht="21" x14ac:dyDescent="0.4">
      <c r="A27" s="81"/>
      <c r="B27" s="87"/>
      <c r="C27" s="96">
        <v>45517</v>
      </c>
      <c r="D27" s="109"/>
      <c r="E27" s="113">
        <v>1140</v>
      </c>
      <c r="F27" s="99"/>
      <c r="G27" s="117" t="s">
        <v>267</v>
      </c>
      <c r="H27" s="102"/>
      <c r="I27" s="101"/>
      <c r="J27" s="101" t="s">
        <v>270</v>
      </c>
      <c r="K27" s="102"/>
      <c r="L27" s="112"/>
      <c r="M27" s="104"/>
      <c r="N27" s="104"/>
      <c r="O27" s="104"/>
      <c r="P27" s="104"/>
      <c r="Q27" s="104"/>
      <c r="R27" s="104">
        <v>211.64</v>
      </c>
      <c r="S27" s="104"/>
      <c r="T27" s="104"/>
      <c r="U27" s="104"/>
      <c r="V27" s="104"/>
      <c r="W27" s="116"/>
      <c r="X27" s="116"/>
      <c r="Y27" s="116"/>
      <c r="Z27" s="116"/>
      <c r="AA27" s="116"/>
      <c r="AB27" s="105">
        <f t="shared" si="3"/>
        <v>211.64</v>
      </c>
      <c r="AC27" s="104"/>
      <c r="AD27" s="104"/>
      <c r="AE27" s="108"/>
      <c r="AF27" s="114" t="s">
        <v>328</v>
      </c>
      <c r="AG27" s="108" t="s">
        <v>358</v>
      </c>
      <c r="AH27" s="107">
        <f t="shared" si="4"/>
        <v>1140</v>
      </c>
      <c r="AI27" s="81"/>
      <c r="AJ27" s="108">
        <f t="shared" si="5"/>
        <v>0</v>
      </c>
      <c r="AK27" s="81"/>
      <c r="AL27" s="81"/>
      <c r="AM27" s="81"/>
      <c r="AN27" s="81"/>
      <c r="AO27" s="81"/>
      <c r="AP27" s="81"/>
    </row>
    <row r="28" spans="1:42" ht="21" x14ac:dyDescent="0.4">
      <c r="A28" s="81"/>
      <c r="B28" s="87"/>
      <c r="C28" s="96">
        <v>45545</v>
      </c>
      <c r="D28" s="109"/>
      <c r="E28" s="113">
        <v>1176</v>
      </c>
      <c r="F28" s="99"/>
      <c r="G28" s="100" t="s">
        <v>267</v>
      </c>
      <c r="H28" s="102"/>
      <c r="I28" s="101"/>
      <c r="J28" s="101" t="s">
        <v>270</v>
      </c>
      <c r="K28" s="102"/>
      <c r="L28" s="112"/>
      <c r="M28" s="104"/>
      <c r="N28" s="104"/>
      <c r="O28" s="104"/>
      <c r="P28" s="104"/>
      <c r="Q28" s="104"/>
      <c r="R28" s="104">
        <v>211.64</v>
      </c>
      <c r="S28" s="104"/>
      <c r="T28" s="104"/>
      <c r="U28" s="104"/>
      <c r="V28" s="104"/>
      <c r="W28" s="116"/>
      <c r="X28" s="116"/>
      <c r="Y28" s="116"/>
      <c r="Z28" s="116"/>
      <c r="AA28" s="116"/>
      <c r="AB28" s="105">
        <f t="shared" si="3"/>
        <v>211.64</v>
      </c>
      <c r="AC28" s="104"/>
      <c r="AD28" s="104"/>
      <c r="AE28" s="118" t="s">
        <v>247</v>
      </c>
      <c r="AF28" s="114" t="s">
        <v>330</v>
      </c>
      <c r="AG28" s="108" t="s">
        <v>358</v>
      </c>
      <c r="AH28" s="107">
        <f t="shared" si="4"/>
        <v>1176</v>
      </c>
      <c r="AI28" s="81"/>
      <c r="AJ28" s="108">
        <f t="shared" si="5"/>
        <v>0</v>
      </c>
      <c r="AK28" s="81"/>
      <c r="AL28" s="81"/>
      <c r="AM28" s="81"/>
      <c r="AN28" s="81"/>
      <c r="AO28" s="81"/>
      <c r="AP28" s="81"/>
    </row>
    <row r="29" spans="1:42" ht="21" x14ac:dyDescent="0.4">
      <c r="A29" s="81"/>
      <c r="B29" s="87"/>
      <c r="C29" s="96">
        <v>45573</v>
      </c>
      <c r="D29" s="109"/>
      <c r="E29" s="113">
        <v>1141</v>
      </c>
      <c r="F29" s="99"/>
      <c r="G29" s="111" t="s">
        <v>267</v>
      </c>
      <c r="H29" s="102"/>
      <c r="I29" s="101"/>
      <c r="J29" s="101" t="s">
        <v>270</v>
      </c>
      <c r="K29" s="102"/>
      <c r="L29" s="112"/>
      <c r="M29" s="104"/>
      <c r="N29" s="104"/>
      <c r="O29" s="104"/>
      <c r="P29" s="104"/>
      <c r="Q29" s="104"/>
      <c r="R29" s="104">
        <v>211.64</v>
      </c>
      <c r="S29" s="104"/>
      <c r="T29" s="104"/>
      <c r="U29" s="104"/>
      <c r="V29" s="104"/>
      <c r="W29" s="104"/>
      <c r="X29" s="104"/>
      <c r="Y29" s="104"/>
      <c r="Z29" s="104"/>
      <c r="AA29" s="104"/>
      <c r="AB29" s="105">
        <f t="shared" si="3"/>
        <v>211.64</v>
      </c>
      <c r="AC29" s="104"/>
      <c r="AD29" s="104"/>
      <c r="AE29" s="118" t="s">
        <v>247</v>
      </c>
      <c r="AF29" s="106" t="s">
        <v>331</v>
      </c>
      <c r="AG29" s="108" t="s">
        <v>358</v>
      </c>
      <c r="AH29" s="107">
        <f t="shared" si="4"/>
        <v>1141</v>
      </c>
      <c r="AI29" s="81"/>
      <c r="AJ29" s="108">
        <f t="shared" si="5"/>
        <v>0</v>
      </c>
      <c r="AK29" s="81"/>
      <c r="AL29" s="108">
        <f>AC29</f>
        <v>0</v>
      </c>
      <c r="AM29" s="81"/>
      <c r="AN29" s="81"/>
      <c r="AO29" s="81"/>
      <c r="AP29" s="81"/>
    </row>
    <row r="30" spans="1:42" ht="21" x14ac:dyDescent="0.4">
      <c r="A30" s="81"/>
      <c r="B30" s="87"/>
      <c r="C30" s="96">
        <v>45573</v>
      </c>
      <c r="D30" s="109"/>
      <c r="E30" s="110">
        <v>1142</v>
      </c>
      <c r="F30" s="99"/>
      <c r="G30" s="111" t="s">
        <v>287</v>
      </c>
      <c r="H30" s="102"/>
      <c r="I30" s="111"/>
      <c r="J30" s="111" t="s">
        <v>292</v>
      </c>
      <c r="K30" s="102"/>
      <c r="L30" s="112"/>
      <c r="M30" s="104"/>
      <c r="N30" s="104"/>
      <c r="O30" s="104"/>
      <c r="P30" s="104"/>
      <c r="Q30" s="104"/>
      <c r="R30" s="104"/>
      <c r="S30" s="104">
        <v>294.38</v>
      </c>
      <c r="T30" s="104"/>
      <c r="U30" s="104"/>
      <c r="V30" s="104"/>
      <c r="W30" s="104"/>
      <c r="X30" s="104"/>
      <c r="Y30" s="104"/>
      <c r="Z30" s="104"/>
      <c r="AA30" s="104"/>
      <c r="AB30" s="105">
        <f t="shared" si="3"/>
        <v>353.26</v>
      </c>
      <c r="AC30" s="104">
        <v>58.88</v>
      </c>
      <c r="AD30" s="104"/>
      <c r="AE30" s="108"/>
      <c r="AF30" s="106" t="s">
        <v>338</v>
      </c>
      <c r="AG30" s="108" t="s">
        <v>358</v>
      </c>
      <c r="AH30" s="107">
        <f t="shared" si="4"/>
        <v>1142</v>
      </c>
      <c r="AI30" s="81"/>
      <c r="AJ30" s="108">
        <f t="shared" si="5"/>
        <v>0</v>
      </c>
      <c r="AK30" s="81"/>
      <c r="AL30" s="81"/>
      <c r="AM30" s="81"/>
      <c r="AN30" s="81"/>
      <c r="AO30" s="81"/>
      <c r="AP30" s="81"/>
    </row>
    <row r="31" spans="1:42" ht="21" x14ac:dyDescent="0.4">
      <c r="A31" s="81"/>
      <c r="B31" s="87"/>
      <c r="C31" s="96">
        <v>45573</v>
      </c>
      <c r="D31" s="97"/>
      <c r="E31" s="98">
        <v>1144</v>
      </c>
      <c r="F31" s="99"/>
      <c r="G31" s="100" t="s">
        <v>267</v>
      </c>
      <c r="H31" s="101"/>
      <c r="I31" s="101"/>
      <c r="J31" s="101" t="s">
        <v>293</v>
      </c>
      <c r="K31" s="102"/>
      <c r="L31" s="103"/>
      <c r="M31" s="104"/>
      <c r="N31" s="104"/>
      <c r="O31" s="104"/>
      <c r="P31" s="104"/>
      <c r="Q31" s="104"/>
      <c r="R31" s="104"/>
      <c r="S31" s="104"/>
      <c r="T31" s="104"/>
      <c r="U31" s="104">
        <v>91.97</v>
      </c>
      <c r="V31" s="104"/>
      <c r="W31" s="104"/>
      <c r="X31" s="104"/>
      <c r="Y31" s="104"/>
      <c r="Z31" s="104"/>
      <c r="AA31" s="104"/>
      <c r="AB31" s="105">
        <f t="shared" si="3"/>
        <v>91.97</v>
      </c>
      <c r="AC31" s="104"/>
      <c r="AD31" s="104"/>
      <c r="AE31" s="108"/>
      <c r="AF31" s="114" t="s">
        <v>332</v>
      </c>
      <c r="AG31" s="108" t="s">
        <v>358</v>
      </c>
      <c r="AH31" s="107">
        <f t="shared" si="4"/>
        <v>1144</v>
      </c>
      <c r="AI31" s="81"/>
      <c r="AJ31" s="108">
        <f t="shared" si="5"/>
        <v>0</v>
      </c>
      <c r="AK31" s="81"/>
      <c r="AL31" s="81"/>
      <c r="AM31" s="81"/>
      <c r="AN31" s="81"/>
      <c r="AO31" s="81"/>
      <c r="AP31" s="81"/>
    </row>
    <row r="32" spans="1:42" ht="21" x14ac:dyDescent="0.4">
      <c r="A32" s="81"/>
      <c r="B32" s="87"/>
      <c r="C32" s="96">
        <v>45608</v>
      </c>
      <c r="D32" s="109"/>
      <c r="E32" s="113">
        <v>1145</v>
      </c>
      <c r="F32" s="99"/>
      <c r="G32" s="111" t="s">
        <v>294</v>
      </c>
      <c r="H32" s="102"/>
      <c r="I32" s="101"/>
      <c r="J32" s="111" t="s">
        <v>295</v>
      </c>
      <c r="K32" s="102"/>
      <c r="L32" s="112"/>
      <c r="M32" s="104"/>
      <c r="N32" s="104"/>
      <c r="O32" s="104"/>
      <c r="P32" s="104">
        <v>167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>
        <f t="shared" si="0"/>
        <v>200.4</v>
      </c>
      <c r="AC32" s="104">
        <v>33.4</v>
      </c>
      <c r="AD32" s="104"/>
      <c r="AE32" s="108"/>
      <c r="AF32" s="114" t="s">
        <v>337</v>
      </c>
      <c r="AG32" s="108" t="s">
        <v>358</v>
      </c>
      <c r="AH32" s="107">
        <f t="shared" si="2"/>
        <v>1145</v>
      </c>
      <c r="AI32" s="81"/>
      <c r="AJ32" s="108">
        <f t="shared" si="1"/>
        <v>0</v>
      </c>
      <c r="AK32" s="81"/>
      <c r="AL32" s="81"/>
      <c r="AM32" s="81"/>
      <c r="AN32" s="81"/>
      <c r="AO32" s="81"/>
      <c r="AP32" s="81"/>
    </row>
    <row r="33" spans="1:42" ht="21" x14ac:dyDescent="0.4">
      <c r="A33" s="81"/>
      <c r="B33" s="87"/>
      <c r="C33" s="96">
        <v>45608</v>
      </c>
      <c r="D33" s="109"/>
      <c r="E33" s="113">
        <v>1146</v>
      </c>
      <c r="F33" s="99"/>
      <c r="G33" s="111" t="s">
        <v>267</v>
      </c>
      <c r="H33" s="102"/>
      <c r="I33" s="101"/>
      <c r="J33" s="111" t="s">
        <v>270</v>
      </c>
      <c r="K33" s="102"/>
      <c r="L33" s="112"/>
      <c r="M33" s="104"/>
      <c r="N33" s="104"/>
      <c r="O33" s="104"/>
      <c r="P33" s="104"/>
      <c r="Q33" s="104"/>
      <c r="R33" s="104">
        <v>211.64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5">
        <f t="shared" si="0"/>
        <v>211.64</v>
      </c>
      <c r="AC33" s="104"/>
      <c r="AD33" s="104"/>
      <c r="AE33" s="108"/>
      <c r="AF33" s="114" t="s">
        <v>333</v>
      </c>
      <c r="AG33" s="108" t="s">
        <v>358</v>
      </c>
      <c r="AH33" s="107">
        <f t="shared" si="2"/>
        <v>1146</v>
      </c>
      <c r="AI33" s="81"/>
      <c r="AJ33" s="108">
        <f t="shared" si="1"/>
        <v>0</v>
      </c>
      <c r="AK33" s="81"/>
      <c r="AL33" s="81"/>
      <c r="AM33" s="81"/>
      <c r="AN33" s="81"/>
      <c r="AO33" s="81"/>
      <c r="AP33" s="81"/>
    </row>
    <row r="34" spans="1:42" ht="21" x14ac:dyDescent="0.4">
      <c r="A34" s="81"/>
      <c r="B34" s="87"/>
      <c r="C34" s="96">
        <v>45608</v>
      </c>
      <c r="D34" s="109"/>
      <c r="E34" s="113">
        <v>9</v>
      </c>
      <c r="F34" s="99"/>
      <c r="G34" s="111" t="s">
        <v>296</v>
      </c>
      <c r="H34" s="102"/>
      <c r="I34" s="101"/>
      <c r="J34" s="111" t="s">
        <v>297</v>
      </c>
      <c r="K34" s="102"/>
      <c r="L34" s="112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>
        <v>350</v>
      </c>
      <c r="Z34" s="104"/>
      <c r="AA34" s="104"/>
      <c r="AB34" s="105">
        <f t="shared" si="0"/>
        <v>420</v>
      </c>
      <c r="AC34" s="104">
        <v>70</v>
      </c>
      <c r="AD34" s="104"/>
      <c r="AE34" s="108"/>
      <c r="AF34" s="114" t="s">
        <v>352</v>
      </c>
      <c r="AG34" s="108"/>
      <c r="AH34" s="107">
        <f t="shared" si="2"/>
        <v>9</v>
      </c>
      <c r="AI34" s="81"/>
      <c r="AJ34" s="108">
        <f t="shared" si="1"/>
        <v>0</v>
      </c>
      <c r="AK34" s="81"/>
      <c r="AL34" s="81"/>
      <c r="AM34" s="81"/>
      <c r="AN34" s="81"/>
      <c r="AO34" s="81"/>
      <c r="AP34" s="81"/>
    </row>
    <row r="35" spans="1:42" ht="21" x14ac:dyDescent="0.4">
      <c r="A35" s="81"/>
      <c r="B35" s="87"/>
      <c r="C35" s="96">
        <v>45629</v>
      </c>
      <c r="D35" s="109"/>
      <c r="E35" s="113">
        <v>1147</v>
      </c>
      <c r="F35" s="99"/>
      <c r="G35" s="111" t="s">
        <v>296</v>
      </c>
      <c r="H35" s="102"/>
      <c r="I35" s="101"/>
      <c r="J35" s="111" t="s">
        <v>298</v>
      </c>
      <c r="K35" s="102"/>
      <c r="L35" s="112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>
        <v>420</v>
      </c>
      <c r="AA35" s="104"/>
      <c r="AB35" s="105">
        <f t="shared" si="0"/>
        <v>420</v>
      </c>
      <c r="AC35" s="104"/>
      <c r="AD35" s="104"/>
      <c r="AE35" s="108"/>
      <c r="AF35" s="114" t="s">
        <v>336</v>
      </c>
      <c r="AG35" s="108" t="s">
        <v>358</v>
      </c>
      <c r="AH35" s="107">
        <f t="shared" si="2"/>
        <v>1147</v>
      </c>
      <c r="AI35" s="81"/>
      <c r="AJ35" s="108">
        <f t="shared" si="1"/>
        <v>0</v>
      </c>
      <c r="AK35" s="81"/>
      <c r="AL35" s="108">
        <f>AC35</f>
        <v>0</v>
      </c>
      <c r="AM35" s="81"/>
      <c r="AN35" s="81"/>
      <c r="AO35" s="81"/>
      <c r="AP35" s="81"/>
    </row>
    <row r="36" spans="1:42" ht="21" x14ac:dyDescent="0.4">
      <c r="A36" s="81"/>
      <c r="B36" s="87"/>
      <c r="C36" s="96">
        <v>45629</v>
      </c>
      <c r="D36" s="109"/>
      <c r="E36" s="113">
        <v>1148</v>
      </c>
      <c r="F36" s="99"/>
      <c r="G36" s="111" t="s">
        <v>267</v>
      </c>
      <c r="H36" s="102"/>
      <c r="I36" s="101"/>
      <c r="J36" s="111" t="s">
        <v>270</v>
      </c>
      <c r="K36" s="102"/>
      <c r="L36" s="112"/>
      <c r="M36" s="104"/>
      <c r="N36" s="104"/>
      <c r="O36" s="104"/>
      <c r="P36" s="104"/>
      <c r="Q36" s="104"/>
      <c r="R36" s="104">
        <v>211.64</v>
      </c>
      <c r="S36" s="104"/>
      <c r="T36" s="104"/>
      <c r="U36" s="104"/>
      <c r="V36" s="104"/>
      <c r="W36" s="104"/>
      <c r="X36" s="104"/>
      <c r="Y36" s="104"/>
      <c r="Z36" s="104"/>
      <c r="AA36" s="104"/>
      <c r="AB36" s="105">
        <f t="shared" si="0"/>
        <v>211.64</v>
      </c>
      <c r="AC36" s="104"/>
      <c r="AD36" s="104"/>
      <c r="AE36" s="108"/>
      <c r="AF36" s="114" t="s">
        <v>334</v>
      </c>
      <c r="AG36" s="108" t="s">
        <v>358</v>
      </c>
      <c r="AH36" s="107">
        <f t="shared" si="2"/>
        <v>1148</v>
      </c>
      <c r="AI36" s="81"/>
      <c r="AJ36" s="108">
        <f t="shared" si="1"/>
        <v>0</v>
      </c>
      <c r="AK36" s="81"/>
      <c r="AL36" s="81"/>
      <c r="AM36" s="81"/>
      <c r="AN36" s="81"/>
      <c r="AO36" s="81"/>
      <c r="AP36" s="81"/>
    </row>
    <row r="37" spans="1:42" ht="21" x14ac:dyDescent="0.4">
      <c r="A37" s="81"/>
      <c r="B37" s="87"/>
      <c r="C37" s="96">
        <v>45643</v>
      </c>
      <c r="D37" s="109"/>
      <c r="E37" s="113">
        <v>1149</v>
      </c>
      <c r="F37" s="99"/>
      <c r="G37" s="100" t="s">
        <v>299</v>
      </c>
      <c r="H37" s="102"/>
      <c r="I37" s="101"/>
      <c r="J37" s="111" t="s">
        <v>300</v>
      </c>
      <c r="K37" s="102"/>
      <c r="L37" s="112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>
        <v>1333</v>
      </c>
      <c r="Y37" s="104"/>
      <c r="Z37" s="104"/>
      <c r="AA37" s="104"/>
      <c r="AB37" s="105">
        <f t="shared" si="0"/>
        <v>1333</v>
      </c>
      <c r="AC37" s="104"/>
      <c r="AD37" s="104"/>
      <c r="AE37" s="108"/>
      <c r="AF37" s="114" t="s">
        <v>335</v>
      </c>
      <c r="AG37" s="108" t="s">
        <v>358</v>
      </c>
      <c r="AH37" s="107">
        <f t="shared" si="2"/>
        <v>1149</v>
      </c>
      <c r="AI37" s="81"/>
      <c r="AJ37" s="108">
        <f t="shared" si="1"/>
        <v>0</v>
      </c>
      <c r="AK37" s="81"/>
      <c r="AL37" s="81"/>
      <c r="AM37" s="81"/>
      <c r="AN37" s="81"/>
      <c r="AO37" s="81"/>
      <c r="AP37" s="81"/>
    </row>
    <row r="38" spans="1:42" ht="21" x14ac:dyDescent="0.4">
      <c r="A38" s="81"/>
      <c r="B38" s="87"/>
      <c r="C38" s="96">
        <v>45671</v>
      </c>
      <c r="D38" s="109"/>
      <c r="E38" s="113">
        <v>1177</v>
      </c>
      <c r="F38" s="99"/>
      <c r="G38" s="117" t="s">
        <v>267</v>
      </c>
      <c r="H38" s="102"/>
      <c r="I38" s="101"/>
      <c r="J38" s="101" t="s">
        <v>270</v>
      </c>
      <c r="K38" s="102"/>
      <c r="L38" s="112"/>
      <c r="M38" s="104"/>
      <c r="N38" s="104"/>
      <c r="O38" s="104"/>
      <c r="P38" s="104"/>
      <c r="Q38" s="104"/>
      <c r="R38" s="104">
        <v>211.64</v>
      </c>
      <c r="S38" s="119"/>
      <c r="T38" s="104"/>
      <c r="U38" s="104"/>
      <c r="V38" s="104"/>
      <c r="W38" s="104"/>
      <c r="X38" s="104"/>
      <c r="Y38" s="104"/>
      <c r="Z38" s="104"/>
      <c r="AA38" s="104"/>
      <c r="AB38" s="105">
        <f t="shared" si="0"/>
        <v>211.64</v>
      </c>
      <c r="AC38" s="104"/>
      <c r="AD38" s="104"/>
      <c r="AE38" s="108"/>
      <c r="AF38" s="114" t="s">
        <v>339</v>
      </c>
      <c r="AG38" s="108" t="s">
        <v>358</v>
      </c>
      <c r="AH38" s="107">
        <f t="shared" si="2"/>
        <v>1177</v>
      </c>
      <c r="AI38" s="81"/>
      <c r="AJ38" s="108">
        <f t="shared" si="1"/>
        <v>0</v>
      </c>
      <c r="AK38" s="81"/>
      <c r="AL38" s="81"/>
      <c r="AM38" s="81"/>
      <c r="AN38" s="81"/>
      <c r="AO38" s="81"/>
      <c r="AP38" s="81"/>
    </row>
    <row r="39" spans="1:42" ht="21" x14ac:dyDescent="0.4">
      <c r="A39" s="81"/>
      <c r="B39" s="87"/>
      <c r="C39" s="96">
        <v>45671</v>
      </c>
      <c r="D39" s="109"/>
      <c r="E39" s="113">
        <v>1179</v>
      </c>
      <c r="F39" s="99"/>
      <c r="G39" s="111" t="s">
        <v>267</v>
      </c>
      <c r="H39" s="102"/>
      <c r="I39" s="101"/>
      <c r="J39" s="101" t="s">
        <v>272</v>
      </c>
      <c r="K39" s="102"/>
      <c r="L39" s="112"/>
      <c r="M39" s="104"/>
      <c r="N39" s="104"/>
      <c r="O39" s="104"/>
      <c r="P39" s="104">
        <v>67.95</v>
      </c>
      <c r="Q39" s="104"/>
      <c r="R39" s="104"/>
      <c r="S39" s="104"/>
      <c r="T39" s="104"/>
      <c r="U39" s="104"/>
      <c r="V39" s="104"/>
      <c r="W39" s="116"/>
      <c r="X39" s="116"/>
      <c r="Y39" s="116"/>
      <c r="Z39" s="116"/>
      <c r="AA39" s="116"/>
      <c r="AB39" s="105">
        <f t="shared" si="0"/>
        <v>81.540000000000006</v>
      </c>
      <c r="AC39" s="104">
        <v>13.59</v>
      </c>
      <c r="AD39" s="104"/>
      <c r="AE39" s="108"/>
      <c r="AF39" s="114" t="s">
        <v>339</v>
      </c>
      <c r="AG39" s="108" t="s">
        <v>358</v>
      </c>
      <c r="AH39" s="107">
        <f t="shared" si="2"/>
        <v>1179</v>
      </c>
      <c r="AI39" s="81"/>
      <c r="AJ39" s="108">
        <f t="shared" si="1"/>
        <v>0</v>
      </c>
      <c r="AK39" s="81"/>
      <c r="AL39" s="81"/>
      <c r="AM39" s="81"/>
      <c r="AN39" s="81"/>
      <c r="AO39" s="81"/>
      <c r="AP39" s="81"/>
    </row>
    <row r="40" spans="1:42" ht="21" x14ac:dyDescent="0.4">
      <c r="A40" s="81"/>
      <c r="B40" s="87"/>
      <c r="C40" s="96">
        <v>45700</v>
      </c>
      <c r="D40" s="109"/>
      <c r="E40" s="113">
        <v>1181</v>
      </c>
      <c r="F40" s="99"/>
      <c r="G40" s="111" t="s">
        <v>267</v>
      </c>
      <c r="H40" s="102"/>
      <c r="I40" s="101"/>
      <c r="J40" s="111" t="s">
        <v>270</v>
      </c>
      <c r="K40" s="102"/>
      <c r="L40" s="112"/>
      <c r="M40" s="104"/>
      <c r="N40" s="104"/>
      <c r="O40" s="104"/>
      <c r="P40" s="104"/>
      <c r="Q40" s="104"/>
      <c r="R40" s="104">
        <v>211.64</v>
      </c>
      <c r="S40" s="104"/>
      <c r="T40" s="104"/>
      <c r="U40" s="104"/>
      <c r="V40" s="104"/>
      <c r="W40" s="104"/>
      <c r="X40" s="104"/>
      <c r="Y40" s="104"/>
      <c r="Z40" s="104"/>
      <c r="AA40" s="104"/>
      <c r="AB40" s="105">
        <f t="shared" si="0"/>
        <v>211.64</v>
      </c>
      <c r="AC40" s="104"/>
      <c r="AD40" s="104"/>
      <c r="AE40" s="108"/>
      <c r="AF40" s="114" t="s">
        <v>340</v>
      </c>
      <c r="AG40" s="108" t="s">
        <v>358</v>
      </c>
      <c r="AH40" s="107">
        <f t="shared" si="2"/>
        <v>1181</v>
      </c>
      <c r="AI40" s="81"/>
      <c r="AJ40" s="108">
        <f t="shared" si="1"/>
        <v>0</v>
      </c>
      <c r="AK40" s="81"/>
      <c r="AL40" s="81"/>
      <c r="AM40" s="81"/>
      <c r="AN40" s="81"/>
      <c r="AO40" s="81"/>
      <c r="AP40" s="81"/>
    </row>
    <row r="41" spans="1:42" ht="21" x14ac:dyDescent="0.4">
      <c r="A41" s="81"/>
      <c r="B41" s="87"/>
      <c r="C41" s="96">
        <v>45700</v>
      </c>
      <c r="D41" s="109"/>
      <c r="E41" s="113">
        <v>1182</v>
      </c>
      <c r="F41" s="99"/>
      <c r="G41" s="100" t="s">
        <v>301</v>
      </c>
      <c r="H41" s="102"/>
      <c r="I41" s="101"/>
      <c r="J41" s="101" t="s">
        <v>302</v>
      </c>
      <c r="K41" s="102"/>
      <c r="L41" s="112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>
        <v>168</v>
      </c>
      <c r="X41" s="104"/>
      <c r="Y41" s="104"/>
      <c r="Z41" s="104"/>
      <c r="AA41" s="104"/>
      <c r="AB41" s="105">
        <f t="shared" si="0"/>
        <v>168</v>
      </c>
      <c r="AC41" s="104"/>
      <c r="AD41" s="104"/>
      <c r="AE41" s="108"/>
      <c r="AF41" s="114" t="s">
        <v>341</v>
      </c>
      <c r="AG41" s="108" t="s">
        <v>358</v>
      </c>
      <c r="AH41" s="107">
        <f t="shared" si="2"/>
        <v>1182</v>
      </c>
      <c r="AI41" s="81"/>
      <c r="AJ41" s="108">
        <f t="shared" si="1"/>
        <v>0</v>
      </c>
      <c r="AK41" s="81"/>
      <c r="AL41" s="81"/>
      <c r="AM41" s="81"/>
      <c r="AN41" s="81"/>
      <c r="AO41" s="81"/>
      <c r="AP41" s="81"/>
    </row>
    <row r="42" spans="1:42" ht="21" x14ac:dyDescent="0.4">
      <c r="A42" s="81"/>
      <c r="B42" s="87"/>
      <c r="C42" s="96">
        <v>45727</v>
      </c>
      <c r="D42" s="109"/>
      <c r="E42" s="113">
        <v>1183</v>
      </c>
      <c r="F42" s="99"/>
      <c r="G42" s="111" t="s">
        <v>267</v>
      </c>
      <c r="H42" s="102"/>
      <c r="I42" s="101"/>
      <c r="J42" s="111" t="s">
        <v>270</v>
      </c>
      <c r="K42" s="102"/>
      <c r="L42" s="112"/>
      <c r="M42" s="104"/>
      <c r="N42" s="104"/>
      <c r="O42" s="104"/>
      <c r="P42" s="104"/>
      <c r="Q42" s="104"/>
      <c r="R42" s="104">
        <v>211.64</v>
      </c>
      <c r="S42" s="104"/>
      <c r="T42" s="104"/>
      <c r="U42" s="104"/>
      <c r="V42" s="104"/>
      <c r="W42" s="104"/>
      <c r="X42" s="104"/>
      <c r="Y42" s="104"/>
      <c r="Z42" s="104"/>
      <c r="AA42" s="104"/>
      <c r="AB42" s="105">
        <f t="shared" si="0"/>
        <v>211.64</v>
      </c>
      <c r="AC42" s="104"/>
      <c r="AD42" s="104"/>
      <c r="AE42" s="108"/>
      <c r="AF42" s="114" t="s">
        <v>342</v>
      </c>
      <c r="AG42" s="108" t="s">
        <v>358</v>
      </c>
      <c r="AH42" s="107">
        <f t="shared" si="2"/>
        <v>1183</v>
      </c>
      <c r="AI42" s="81"/>
      <c r="AJ42" s="108">
        <f t="shared" si="1"/>
        <v>0</v>
      </c>
      <c r="AK42" s="81"/>
      <c r="AL42" s="81"/>
      <c r="AM42" s="81"/>
      <c r="AN42" s="81"/>
      <c r="AO42" s="81"/>
      <c r="AP42" s="81"/>
    </row>
    <row r="43" spans="1:42" ht="21" x14ac:dyDescent="0.4">
      <c r="A43" s="81"/>
      <c r="B43" s="87"/>
      <c r="C43" s="96">
        <v>45727</v>
      </c>
      <c r="D43" s="109"/>
      <c r="E43" s="113">
        <v>1184</v>
      </c>
      <c r="F43" s="99"/>
      <c r="G43" s="111" t="s">
        <v>267</v>
      </c>
      <c r="H43" s="102"/>
      <c r="I43" s="111"/>
      <c r="J43" s="111" t="s">
        <v>268</v>
      </c>
      <c r="K43" s="102"/>
      <c r="L43" s="112"/>
      <c r="M43" s="104"/>
      <c r="N43" s="104"/>
      <c r="O43" s="104"/>
      <c r="P43" s="104"/>
      <c r="Q43" s="104">
        <v>84.99</v>
      </c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5">
        <f t="shared" si="0"/>
        <v>84.99</v>
      </c>
      <c r="AC43" s="104"/>
      <c r="AD43" s="104"/>
      <c r="AE43" s="108"/>
      <c r="AF43" s="114" t="s">
        <v>343</v>
      </c>
      <c r="AG43" s="108" t="s">
        <v>358</v>
      </c>
      <c r="AH43" s="107">
        <f t="shared" si="2"/>
        <v>1184</v>
      </c>
      <c r="AI43" s="81"/>
      <c r="AJ43" s="108">
        <f t="shared" si="1"/>
        <v>0</v>
      </c>
      <c r="AK43" s="81"/>
      <c r="AL43" s="81"/>
      <c r="AM43" s="81"/>
      <c r="AN43" s="108">
        <f>AC43</f>
        <v>0</v>
      </c>
      <c r="AO43" s="81"/>
      <c r="AP43" s="81"/>
    </row>
    <row r="44" spans="1:42" ht="21" x14ac:dyDescent="0.4">
      <c r="A44" s="81"/>
      <c r="B44" s="87"/>
      <c r="C44" s="96">
        <v>45727</v>
      </c>
      <c r="D44" s="109"/>
      <c r="E44" s="113">
        <v>11</v>
      </c>
      <c r="F44" s="99"/>
      <c r="G44" s="100" t="s">
        <v>303</v>
      </c>
      <c r="H44" s="102"/>
      <c r="I44" s="111"/>
      <c r="J44" s="111" t="s">
        <v>304</v>
      </c>
      <c r="K44" s="102"/>
      <c r="L44" s="112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>
        <v>18.32</v>
      </c>
      <c r="Z44" s="104"/>
      <c r="AA44" s="104"/>
      <c r="AB44" s="105">
        <f t="shared" si="0"/>
        <v>18.32</v>
      </c>
      <c r="AC44" s="104"/>
      <c r="AD44" s="104"/>
      <c r="AE44" s="108"/>
      <c r="AF44" s="120" t="s">
        <v>354</v>
      </c>
      <c r="AG44" s="108"/>
      <c r="AH44" s="107">
        <f t="shared" si="2"/>
        <v>11</v>
      </c>
      <c r="AI44" s="81"/>
      <c r="AJ44" s="108">
        <f t="shared" si="1"/>
        <v>0</v>
      </c>
      <c r="AK44" s="81"/>
      <c r="AL44" s="81"/>
      <c r="AM44" s="81"/>
      <c r="AN44" s="108">
        <f>AC44</f>
        <v>0</v>
      </c>
      <c r="AO44" s="81"/>
      <c r="AP44" s="81"/>
    </row>
    <row r="45" spans="1:42" ht="21" x14ac:dyDescent="0.4">
      <c r="A45" s="81"/>
      <c r="B45" s="87"/>
      <c r="C45" s="96">
        <v>45727</v>
      </c>
      <c r="D45" s="109"/>
      <c r="E45" s="121">
        <v>13</v>
      </c>
      <c r="F45" s="100"/>
      <c r="G45" s="100" t="s">
        <v>305</v>
      </c>
      <c r="H45" s="102"/>
      <c r="I45" s="111"/>
      <c r="J45" s="111" t="s">
        <v>307</v>
      </c>
      <c r="K45" s="102"/>
      <c r="L45" s="112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>
        <v>880</v>
      </c>
      <c r="Z45" s="104"/>
      <c r="AA45" s="104"/>
      <c r="AB45" s="105">
        <f t="shared" si="0"/>
        <v>1056</v>
      </c>
      <c r="AC45" s="104">
        <v>176</v>
      </c>
      <c r="AD45" s="104"/>
      <c r="AE45" s="108"/>
      <c r="AF45" s="114" t="s">
        <v>351</v>
      </c>
      <c r="AG45" s="108"/>
      <c r="AH45" s="107">
        <f t="shared" si="2"/>
        <v>13</v>
      </c>
      <c r="AI45" s="81"/>
      <c r="AJ45" s="108">
        <f t="shared" si="1"/>
        <v>0</v>
      </c>
      <c r="AK45" s="81"/>
      <c r="AL45" s="81"/>
      <c r="AM45" s="81"/>
      <c r="AN45" s="81"/>
      <c r="AO45" s="81"/>
      <c r="AP45" s="81"/>
    </row>
    <row r="46" spans="1:42" ht="21" x14ac:dyDescent="0.4">
      <c r="A46" s="81"/>
      <c r="B46" s="87"/>
      <c r="C46" s="96">
        <v>45727</v>
      </c>
      <c r="D46" s="109"/>
      <c r="E46" s="113">
        <v>14</v>
      </c>
      <c r="F46" s="99"/>
      <c r="G46" s="111" t="s">
        <v>279</v>
      </c>
      <c r="H46" s="102"/>
      <c r="I46" s="101"/>
      <c r="J46" s="101" t="s">
        <v>306</v>
      </c>
      <c r="K46" s="102"/>
      <c r="L46" s="112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>
        <v>94</v>
      </c>
      <c r="Z46" s="104"/>
      <c r="AA46" s="104"/>
      <c r="AB46" s="105">
        <f t="shared" si="0"/>
        <v>112.8</v>
      </c>
      <c r="AC46" s="104">
        <v>18.8</v>
      </c>
      <c r="AD46" s="104"/>
      <c r="AE46" s="108"/>
      <c r="AF46" s="114" t="s">
        <v>353</v>
      </c>
      <c r="AG46" s="108"/>
      <c r="AH46" s="107">
        <f t="shared" si="2"/>
        <v>14</v>
      </c>
      <c r="AI46" s="81"/>
      <c r="AJ46" s="108">
        <f t="shared" si="1"/>
        <v>0</v>
      </c>
      <c r="AK46" s="81"/>
      <c r="AL46" s="81"/>
      <c r="AM46" s="81"/>
      <c r="AN46" s="81"/>
      <c r="AO46" s="81"/>
      <c r="AP46" s="81"/>
    </row>
    <row r="47" spans="1:42" ht="21" x14ac:dyDescent="0.4">
      <c r="A47" s="81"/>
      <c r="B47" s="87"/>
      <c r="C47" s="96">
        <v>45435</v>
      </c>
      <c r="D47" s="109"/>
      <c r="E47" s="99" t="s">
        <v>310</v>
      </c>
      <c r="F47" s="99"/>
      <c r="G47" s="111" t="s">
        <v>311</v>
      </c>
      <c r="H47" s="102"/>
      <c r="I47" s="111"/>
      <c r="J47" s="111" t="s">
        <v>312</v>
      </c>
      <c r="K47" s="102"/>
      <c r="L47" s="112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>
        <v>15.53</v>
      </c>
      <c r="Z47" s="104"/>
      <c r="AA47" s="104"/>
      <c r="AB47" s="105">
        <f t="shared" si="0"/>
        <v>15.53</v>
      </c>
      <c r="AC47" s="104"/>
      <c r="AD47" s="104"/>
      <c r="AE47" s="108"/>
      <c r="AF47" s="114" t="s">
        <v>345</v>
      </c>
      <c r="AG47" s="108"/>
      <c r="AH47" s="107" t="str">
        <f t="shared" si="2"/>
        <v>DD</v>
      </c>
      <c r="AI47" s="81"/>
      <c r="AJ47" s="108">
        <f t="shared" si="1"/>
        <v>0</v>
      </c>
      <c r="AK47" s="81"/>
      <c r="AL47" s="81"/>
      <c r="AM47" s="81"/>
      <c r="AN47" s="81"/>
      <c r="AO47" s="81"/>
      <c r="AP47" s="81"/>
    </row>
    <row r="48" spans="1:42" ht="21" x14ac:dyDescent="0.4">
      <c r="A48" s="81"/>
      <c r="B48" s="87"/>
      <c r="C48" s="96">
        <v>45526</v>
      </c>
      <c r="D48" s="109"/>
      <c r="E48" s="99" t="s">
        <v>310</v>
      </c>
      <c r="F48" s="99"/>
      <c r="G48" s="111" t="s">
        <v>311</v>
      </c>
      <c r="H48" s="102"/>
      <c r="I48" s="111"/>
      <c r="J48" s="111" t="s">
        <v>314</v>
      </c>
      <c r="K48" s="102"/>
      <c r="L48" s="112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>
        <v>16.32</v>
      </c>
      <c r="Z48" s="104"/>
      <c r="AA48" s="104"/>
      <c r="AB48" s="105">
        <f t="shared" si="0"/>
        <v>16.32</v>
      </c>
      <c r="AC48" s="104"/>
      <c r="AD48" s="104"/>
      <c r="AE48" s="108"/>
      <c r="AF48" s="114" t="s">
        <v>347</v>
      </c>
      <c r="AG48" s="108"/>
      <c r="AH48" s="107" t="str">
        <f t="shared" si="2"/>
        <v>DD</v>
      </c>
      <c r="AI48" s="81"/>
      <c r="AJ48" s="108">
        <f t="shared" si="1"/>
        <v>0</v>
      </c>
      <c r="AK48" s="81"/>
      <c r="AL48" s="81"/>
      <c r="AM48" s="81"/>
      <c r="AN48" s="81"/>
      <c r="AO48" s="81"/>
      <c r="AP48" s="81"/>
    </row>
    <row r="49" spans="1:42" ht="21" x14ac:dyDescent="0.4">
      <c r="A49" s="81"/>
      <c r="B49" s="87"/>
      <c r="C49" s="96">
        <v>45618</v>
      </c>
      <c r="D49" s="109"/>
      <c r="E49" s="99" t="s">
        <v>310</v>
      </c>
      <c r="F49" s="99"/>
      <c r="G49" s="100" t="s">
        <v>311</v>
      </c>
      <c r="H49" s="102"/>
      <c r="I49" s="111"/>
      <c r="J49" s="111" t="s">
        <v>314</v>
      </c>
      <c r="K49" s="102"/>
      <c r="L49" s="112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>
        <v>16.5</v>
      </c>
      <c r="Z49" s="104"/>
      <c r="AA49" s="104"/>
      <c r="AB49" s="105">
        <f t="shared" si="0"/>
        <v>16.5</v>
      </c>
      <c r="AC49" s="104"/>
      <c r="AD49" s="104"/>
      <c r="AE49" s="108"/>
      <c r="AF49" s="114" t="s">
        <v>348</v>
      </c>
      <c r="AG49" s="108"/>
      <c r="AH49" s="107" t="str">
        <f t="shared" si="2"/>
        <v>DD</v>
      </c>
      <c r="AI49" s="81"/>
      <c r="AJ49" s="108">
        <f t="shared" si="1"/>
        <v>0</v>
      </c>
      <c r="AK49" s="81"/>
      <c r="AL49" s="81"/>
      <c r="AM49" s="81"/>
      <c r="AN49" s="81"/>
      <c r="AO49" s="81"/>
      <c r="AP49" s="81"/>
    </row>
    <row r="50" spans="1:42" ht="21" x14ac:dyDescent="0.4">
      <c r="A50" s="81"/>
      <c r="B50" s="87"/>
      <c r="C50" s="111">
        <v>45709</v>
      </c>
      <c r="D50" s="109"/>
      <c r="E50" s="122" t="s">
        <v>310</v>
      </c>
      <c r="F50" s="99"/>
      <c r="G50" s="111" t="s">
        <v>311</v>
      </c>
      <c r="H50" s="102"/>
      <c r="I50" s="111"/>
      <c r="J50" s="101" t="s">
        <v>314</v>
      </c>
      <c r="K50" s="102"/>
      <c r="L50" s="112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>
        <v>71.900000000000006</v>
      </c>
      <c r="Z50" s="104"/>
      <c r="AA50" s="104"/>
      <c r="AB50" s="105">
        <f t="shared" si="0"/>
        <v>71.900000000000006</v>
      </c>
      <c r="AC50" s="104"/>
      <c r="AD50" s="104"/>
      <c r="AE50" s="108"/>
      <c r="AF50" s="114" t="s">
        <v>349</v>
      </c>
      <c r="AG50" s="108"/>
      <c r="AH50" s="107" t="str">
        <f t="shared" si="2"/>
        <v>DD</v>
      </c>
      <c r="AI50" s="81"/>
      <c r="AJ50" s="108">
        <f t="shared" si="1"/>
        <v>0</v>
      </c>
      <c r="AK50" s="81"/>
      <c r="AL50" s="81"/>
      <c r="AM50" s="81"/>
      <c r="AN50" s="81"/>
      <c r="AO50" s="81"/>
      <c r="AP50" s="81"/>
    </row>
    <row r="51" spans="1:42" ht="21" x14ac:dyDescent="0.4">
      <c r="A51" s="81"/>
      <c r="B51" s="87"/>
      <c r="C51" s="96">
        <v>45384</v>
      </c>
      <c r="D51" s="109"/>
      <c r="E51" s="99" t="s">
        <v>310</v>
      </c>
      <c r="F51" s="99"/>
      <c r="G51" s="111" t="s">
        <v>318</v>
      </c>
      <c r="H51" s="102"/>
      <c r="I51" s="111"/>
      <c r="J51" s="111" t="s">
        <v>318</v>
      </c>
      <c r="K51" s="102"/>
      <c r="L51" s="112"/>
      <c r="M51" s="104"/>
      <c r="N51" s="104"/>
      <c r="O51" s="104"/>
      <c r="P51" s="104"/>
      <c r="Q51" s="104"/>
      <c r="R51" s="104"/>
      <c r="S51" s="104">
        <v>35</v>
      </c>
      <c r="T51" s="104"/>
      <c r="U51" s="104"/>
      <c r="V51" s="104"/>
      <c r="W51" s="104"/>
      <c r="X51" s="104"/>
      <c r="Y51" s="104"/>
      <c r="Z51" s="104"/>
      <c r="AA51" s="104"/>
      <c r="AB51" s="105">
        <f t="shared" si="0"/>
        <v>35</v>
      </c>
      <c r="AC51" s="104"/>
      <c r="AD51" s="104"/>
      <c r="AE51" s="108"/>
      <c r="AF51" s="114" t="s">
        <v>350</v>
      </c>
      <c r="AG51" s="108"/>
      <c r="AH51" s="107" t="str">
        <f t="shared" si="2"/>
        <v>DD</v>
      </c>
      <c r="AI51" s="81"/>
      <c r="AJ51" s="108">
        <f t="shared" si="1"/>
        <v>0</v>
      </c>
      <c r="AK51" s="81"/>
      <c r="AL51" s="81"/>
      <c r="AM51" s="81"/>
      <c r="AN51" s="81"/>
      <c r="AO51" s="81"/>
      <c r="AP51" s="81"/>
    </row>
    <row r="52" spans="1:42" ht="21" x14ac:dyDescent="0.4">
      <c r="A52" s="81"/>
      <c r="B52" s="87"/>
      <c r="C52" s="96"/>
      <c r="D52" s="109"/>
      <c r="E52" s="99"/>
      <c r="F52" s="99"/>
      <c r="G52" s="100"/>
      <c r="H52" s="101"/>
      <c r="I52" s="101"/>
      <c r="J52" s="101"/>
      <c r="K52" s="102"/>
      <c r="L52" s="103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5">
        <f t="shared" si="0"/>
        <v>0</v>
      </c>
      <c r="AC52" s="104"/>
      <c r="AD52" s="104"/>
      <c r="AE52" s="108"/>
      <c r="AF52" s="114"/>
      <c r="AG52" s="108"/>
      <c r="AH52" s="107">
        <f t="shared" si="2"/>
        <v>0</v>
      </c>
      <c r="AI52" s="81"/>
      <c r="AJ52" s="108">
        <f t="shared" si="1"/>
        <v>0</v>
      </c>
      <c r="AK52" s="81"/>
      <c r="AL52" s="81"/>
      <c r="AM52" s="81"/>
      <c r="AN52" s="108">
        <f t="shared" ref="AN52:AN55" si="6">AC52</f>
        <v>0</v>
      </c>
      <c r="AO52" s="81"/>
      <c r="AP52" s="81"/>
    </row>
    <row r="53" spans="1:42" ht="21" x14ac:dyDescent="0.4">
      <c r="A53" s="81"/>
      <c r="B53" s="87"/>
      <c r="C53" s="101"/>
      <c r="D53" s="102"/>
      <c r="E53" s="102"/>
      <c r="F53" s="102"/>
      <c r="G53" s="123"/>
      <c r="H53" s="102"/>
      <c r="I53" s="102"/>
      <c r="J53" s="123"/>
      <c r="K53" s="102"/>
      <c r="L53" s="112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04"/>
      <c r="AA53" s="104"/>
      <c r="AB53" s="105">
        <f t="shared" si="0"/>
        <v>0</v>
      </c>
      <c r="AC53" s="104"/>
      <c r="AD53" s="104"/>
      <c r="AE53" s="108"/>
      <c r="AF53" s="114"/>
      <c r="AG53" s="108"/>
      <c r="AH53" s="107">
        <f t="shared" si="2"/>
        <v>0</v>
      </c>
      <c r="AI53" s="81"/>
      <c r="AJ53" s="108">
        <f t="shared" si="1"/>
        <v>0</v>
      </c>
      <c r="AK53" s="81"/>
      <c r="AL53" s="81"/>
      <c r="AM53" s="81"/>
      <c r="AN53" s="108">
        <f t="shared" si="6"/>
        <v>0</v>
      </c>
      <c r="AO53" s="81"/>
      <c r="AP53" s="81"/>
    </row>
    <row r="54" spans="1:42" ht="21" x14ac:dyDescent="0.4">
      <c r="A54" s="81"/>
      <c r="B54" s="87"/>
      <c r="C54" s="96">
        <v>45747</v>
      </c>
      <c r="D54" s="109"/>
      <c r="E54" s="100"/>
      <c r="F54" s="100"/>
      <c r="G54" s="111" t="s">
        <v>360</v>
      </c>
      <c r="H54" s="102"/>
      <c r="I54" s="111"/>
      <c r="J54" s="101" t="s">
        <v>361</v>
      </c>
      <c r="K54" s="102"/>
      <c r="L54" s="112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>
        <v>-420</v>
      </c>
      <c r="AA54" s="104"/>
      <c r="AB54" s="105">
        <f t="shared" si="0"/>
        <v>-420</v>
      </c>
      <c r="AC54" s="104"/>
      <c r="AD54" s="104"/>
      <c r="AE54" s="108"/>
      <c r="AF54" s="114"/>
      <c r="AG54" s="118"/>
      <c r="AH54" s="107">
        <f t="shared" si="2"/>
        <v>0</v>
      </c>
      <c r="AI54" s="81"/>
      <c r="AJ54" s="108">
        <f t="shared" si="1"/>
        <v>0</v>
      </c>
      <c r="AK54" s="81"/>
      <c r="AL54" s="81"/>
      <c r="AM54" s="81"/>
      <c r="AN54" s="108">
        <f t="shared" si="6"/>
        <v>0</v>
      </c>
      <c r="AO54" s="81"/>
      <c r="AP54" s="81"/>
    </row>
    <row r="55" spans="1:42" ht="21" x14ac:dyDescent="0.4">
      <c r="A55" s="81"/>
      <c r="B55" s="87"/>
      <c r="C55" s="96"/>
      <c r="D55" s="109"/>
      <c r="E55" s="99"/>
      <c r="F55" s="99"/>
      <c r="G55" s="111"/>
      <c r="H55" s="102"/>
      <c r="I55" s="111"/>
      <c r="J55" s="111"/>
      <c r="K55" s="102"/>
      <c r="L55" s="112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5">
        <f t="shared" si="0"/>
        <v>0</v>
      </c>
      <c r="AC55" s="104"/>
      <c r="AD55" s="104"/>
      <c r="AE55" s="108"/>
      <c r="AF55" s="114"/>
      <c r="AG55" s="108"/>
      <c r="AH55" s="107">
        <f t="shared" si="2"/>
        <v>0</v>
      </c>
      <c r="AI55" s="81"/>
      <c r="AJ55" s="108">
        <f t="shared" si="1"/>
        <v>0</v>
      </c>
      <c r="AK55" s="81"/>
      <c r="AL55" s="81"/>
      <c r="AM55" s="81"/>
      <c r="AN55" s="108">
        <f t="shared" si="6"/>
        <v>0</v>
      </c>
      <c r="AO55" s="81"/>
      <c r="AP55" s="81"/>
    </row>
    <row r="56" spans="1:42" ht="21" x14ac:dyDescent="0.4">
      <c r="A56" s="81"/>
      <c r="B56" s="87"/>
      <c r="C56" s="96"/>
      <c r="D56" s="109"/>
      <c r="E56" s="99"/>
      <c r="F56" s="99"/>
      <c r="G56" s="111"/>
      <c r="H56" s="102"/>
      <c r="I56" s="111"/>
      <c r="J56" s="111"/>
      <c r="K56" s="102"/>
      <c r="L56" s="112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5">
        <f t="shared" si="0"/>
        <v>0</v>
      </c>
      <c r="AC56" s="104"/>
      <c r="AD56" s="104"/>
      <c r="AE56" s="108"/>
      <c r="AF56" s="114"/>
      <c r="AG56" s="108"/>
      <c r="AH56" s="107">
        <f t="shared" si="2"/>
        <v>0</v>
      </c>
      <c r="AI56" s="81"/>
      <c r="AJ56" s="108">
        <f t="shared" si="1"/>
        <v>0</v>
      </c>
      <c r="AK56" s="81"/>
      <c r="AL56" s="81"/>
      <c r="AM56" s="81"/>
      <c r="AN56" s="81"/>
      <c r="AO56" s="81"/>
      <c r="AP56" s="81"/>
    </row>
    <row r="57" spans="1:42" ht="21" x14ac:dyDescent="0.4">
      <c r="A57" s="81"/>
      <c r="B57" s="87"/>
      <c r="C57" s="96"/>
      <c r="D57" s="109"/>
      <c r="E57" s="99"/>
      <c r="F57" s="99"/>
      <c r="G57" s="111"/>
      <c r="H57" s="95"/>
      <c r="I57" s="111"/>
      <c r="J57" s="111"/>
      <c r="K57" s="95"/>
      <c r="L57" s="112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5">
        <f t="shared" si="0"/>
        <v>0</v>
      </c>
      <c r="AC57" s="104"/>
      <c r="AD57" s="104"/>
      <c r="AE57" s="108"/>
      <c r="AF57" s="114"/>
      <c r="AG57" s="108"/>
      <c r="AH57" s="107">
        <f t="shared" si="2"/>
        <v>0</v>
      </c>
      <c r="AI57" s="81"/>
      <c r="AJ57" s="108">
        <f t="shared" si="1"/>
        <v>0</v>
      </c>
      <c r="AK57" s="81"/>
      <c r="AL57" s="81"/>
      <c r="AM57" s="81"/>
      <c r="AN57" s="81"/>
      <c r="AO57" s="81"/>
      <c r="AP57" s="81"/>
    </row>
    <row r="58" spans="1:42" ht="21" x14ac:dyDescent="0.4">
      <c r="A58" s="81"/>
      <c r="B58" s="87"/>
      <c r="C58" s="96"/>
      <c r="D58" s="109"/>
      <c r="E58" s="99"/>
      <c r="F58" s="99"/>
      <c r="G58" s="111"/>
      <c r="H58" s="102"/>
      <c r="I58" s="111"/>
      <c r="J58" s="101"/>
      <c r="K58" s="95"/>
      <c r="L58" s="112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5">
        <f t="shared" si="0"/>
        <v>0</v>
      </c>
      <c r="AC58" s="104"/>
      <c r="AD58" s="104"/>
      <c r="AE58" s="108"/>
      <c r="AF58" s="114"/>
      <c r="AG58" s="108"/>
      <c r="AH58" s="107">
        <f t="shared" si="2"/>
        <v>0</v>
      </c>
      <c r="AI58" s="81"/>
      <c r="AJ58" s="108">
        <f t="shared" si="1"/>
        <v>0</v>
      </c>
      <c r="AK58" s="81"/>
      <c r="AL58" s="81"/>
      <c r="AM58" s="81"/>
      <c r="AN58" s="108">
        <f t="shared" ref="AN58:AN59" si="7">AC58</f>
        <v>0</v>
      </c>
      <c r="AO58" s="81"/>
      <c r="AP58" s="81"/>
    </row>
    <row r="59" spans="1:42" ht="21" x14ac:dyDescent="0.4">
      <c r="A59" s="81"/>
      <c r="B59" s="87"/>
      <c r="C59" s="96"/>
      <c r="D59" s="109"/>
      <c r="E59" s="122"/>
      <c r="F59" s="99"/>
      <c r="G59" s="111"/>
      <c r="H59" s="95"/>
      <c r="I59" s="125"/>
      <c r="J59" s="111"/>
      <c r="K59" s="95"/>
      <c r="L59" s="112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5">
        <f t="shared" si="0"/>
        <v>0</v>
      </c>
      <c r="AC59" s="104"/>
      <c r="AD59" s="104"/>
      <c r="AE59" s="108"/>
      <c r="AF59" s="114"/>
      <c r="AG59" s="108"/>
      <c r="AH59" s="107">
        <f t="shared" si="2"/>
        <v>0</v>
      </c>
      <c r="AI59" s="81"/>
      <c r="AJ59" s="108">
        <f t="shared" si="1"/>
        <v>0</v>
      </c>
      <c r="AK59" s="81"/>
      <c r="AL59" s="81"/>
      <c r="AM59" s="81"/>
      <c r="AN59" s="108">
        <f t="shared" si="7"/>
        <v>0</v>
      </c>
      <c r="AO59" s="81"/>
      <c r="AP59" s="81"/>
    </row>
    <row r="60" spans="1:42" ht="21" x14ac:dyDescent="0.4">
      <c r="A60" s="81"/>
      <c r="B60" s="87"/>
      <c r="C60" s="96"/>
      <c r="D60" s="109"/>
      <c r="E60" s="122"/>
      <c r="F60" s="99"/>
      <c r="G60" s="111"/>
      <c r="H60" s="102"/>
      <c r="I60" s="111"/>
      <c r="J60" s="101"/>
      <c r="K60" s="95"/>
      <c r="L60" s="112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5">
        <f t="shared" si="0"/>
        <v>0</v>
      </c>
      <c r="AC60" s="104"/>
      <c r="AD60" s="104"/>
      <c r="AE60" s="108"/>
      <c r="AF60" s="114"/>
      <c r="AG60" s="108"/>
      <c r="AH60" s="107">
        <f t="shared" si="2"/>
        <v>0</v>
      </c>
      <c r="AI60" s="81"/>
      <c r="AJ60" s="108">
        <f t="shared" si="1"/>
        <v>0</v>
      </c>
      <c r="AK60" s="81"/>
      <c r="AL60" s="81"/>
      <c r="AM60" s="81"/>
      <c r="AN60" s="81"/>
      <c r="AO60" s="81"/>
      <c r="AP60" s="81"/>
    </row>
    <row r="61" spans="1:42" ht="21" x14ac:dyDescent="0.4">
      <c r="A61" s="81"/>
      <c r="B61" s="87"/>
      <c r="C61" s="96"/>
      <c r="D61" s="109"/>
      <c r="E61" s="99"/>
      <c r="F61" s="99"/>
      <c r="G61" s="111"/>
      <c r="H61" s="95"/>
      <c r="I61" s="111"/>
      <c r="J61" s="111"/>
      <c r="K61" s="95"/>
      <c r="L61" s="112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5">
        <f t="shared" si="0"/>
        <v>0</v>
      </c>
      <c r="AC61" s="104"/>
      <c r="AD61" s="104"/>
      <c r="AE61" s="108"/>
      <c r="AF61" s="114"/>
      <c r="AG61" s="108"/>
      <c r="AH61" s="107">
        <f t="shared" si="2"/>
        <v>0</v>
      </c>
      <c r="AI61" s="81"/>
      <c r="AJ61" s="108">
        <f t="shared" si="1"/>
        <v>0</v>
      </c>
      <c r="AK61" s="81"/>
      <c r="AL61" s="81"/>
      <c r="AM61" s="81"/>
      <c r="AN61" s="81"/>
      <c r="AO61" s="81"/>
      <c r="AP61" s="81"/>
    </row>
    <row r="62" spans="1:42" ht="21" x14ac:dyDescent="0.4">
      <c r="A62" s="81" t="s">
        <v>44</v>
      </c>
      <c r="B62" s="87"/>
      <c r="C62" s="96"/>
      <c r="D62" s="109"/>
      <c r="E62" s="99"/>
      <c r="F62" s="99"/>
      <c r="G62" s="111"/>
      <c r="H62" s="95"/>
      <c r="I62" s="111"/>
      <c r="J62" s="111"/>
      <c r="K62" s="95"/>
      <c r="L62" s="112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5">
        <f t="shared" si="0"/>
        <v>0</v>
      </c>
      <c r="AC62" s="104"/>
      <c r="AD62" s="104"/>
      <c r="AE62" s="108"/>
      <c r="AF62" s="114"/>
      <c r="AG62" s="108"/>
      <c r="AH62" s="107">
        <f t="shared" si="2"/>
        <v>0</v>
      </c>
      <c r="AI62" s="81"/>
      <c r="AJ62" s="108">
        <f t="shared" si="1"/>
        <v>0</v>
      </c>
      <c r="AK62" s="81"/>
      <c r="AL62" s="81"/>
      <c r="AM62" s="81"/>
      <c r="AN62" s="81"/>
      <c r="AO62" s="81"/>
      <c r="AP62" s="81"/>
    </row>
    <row r="63" spans="1:42" ht="21" x14ac:dyDescent="0.4">
      <c r="A63" s="81"/>
      <c r="B63" s="87"/>
      <c r="C63" s="96"/>
      <c r="D63" s="109"/>
      <c r="E63" s="126"/>
      <c r="F63" s="99"/>
      <c r="G63" s="99"/>
      <c r="H63" s="125"/>
      <c r="I63" s="125"/>
      <c r="J63" s="123"/>
      <c r="K63" s="125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>
        <f>-M63</f>
        <v>0</v>
      </c>
      <c r="AB63" s="105">
        <f t="shared" ref="AB63" si="8">(SUM(M63:AA63))+AC63</f>
        <v>0</v>
      </c>
      <c r="AC63" s="104"/>
      <c r="AD63" s="104"/>
      <c r="AE63" s="108"/>
      <c r="AF63" s="104"/>
      <c r="AG63" s="108"/>
      <c r="AH63" s="107">
        <f t="shared" ref="AH63" si="9">E63</f>
        <v>0</v>
      </c>
      <c r="AI63" s="81"/>
      <c r="AJ63" s="108">
        <f t="shared" ref="AJ63" si="10">SUM(M63:Z63)+AC63-AB63</f>
        <v>0</v>
      </c>
      <c r="AK63" s="81"/>
      <c r="AL63" s="81"/>
      <c r="AM63" s="81"/>
      <c r="AN63" s="81"/>
      <c r="AO63" s="81"/>
      <c r="AP63" s="81"/>
    </row>
    <row r="64" spans="1:42" ht="6.9" customHeight="1" x14ac:dyDescent="0.4">
      <c r="A64" s="81"/>
      <c r="B64" s="87"/>
      <c r="C64" s="94"/>
      <c r="D64" s="94"/>
      <c r="E64" s="94"/>
      <c r="F64" s="107"/>
      <c r="G64" s="107"/>
      <c r="H64" s="94"/>
      <c r="I64" s="94"/>
      <c r="J64" s="94"/>
      <c r="K64" s="94"/>
      <c r="L64" s="108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08"/>
      <c r="AE64" s="108"/>
      <c r="AF64" s="108"/>
      <c r="AG64" s="108"/>
      <c r="AH64" s="107"/>
      <c r="AI64" s="81"/>
      <c r="AJ64" s="81"/>
      <c r="AK64" s="81"/>
      <c r="AL64" s="127"/>
      <c r="AM64" s="81"/>
      <c r="AN64" s="127"/>
      <c r="AO64" s="81"/>
      <c r="AP64" s="127"/>
    </row>
    <row r="65" spans="1:42" ht="6.9" customHeight="1" x14ac:dyDescent="0.4">
      <c r="A65" s="81"/>
      <c r="B65" s="87"/>
      <c r="C65" s="94"/>
      <c r="D65" s="94"/>
      <c r="E65" s="94"/>
      <c r="F65" s="107"/>
      <c r="G65" s="107"/>
      <c r="H65" s="94"/>
      <c r="I65" s="94"/>
      <c r="J65" s="94"/>
      <c r="K65" s="94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81"/>
      <c r="AJ65" s="81"/>
      <c r="AK65" s="81"/>
      <c r="AL65" s="108"/>
      <c r="AM65" s="81"/>
      <c r="AN65" s="108"/>
      <c r="AO65" s="81"/>
      <c r="AP65" s="108"/>
    </row>
    <row r="66" spans="1:42" ht="21" x14ac:dyDescent="0.4">
      <c r="A66" s="81"/>
      <c r="B66" s="87"/>
      <c r="C66" s="94"/>
      <c r="D66" s="94"/>
      <c r="E66" s="94"/>
      <c r="F66" s="107"/>
      <c r="G66" s="107"/>
      <c r="H66" s="94"/>
      <c r="I66" s="94"/>
      <c r="J66" s="94"/>
      <c r="K66" s="94"/>
      <c r="L66" s="108"/>
      <c r="M66" s="105">
        <f t="shared" ref="M66:AC66" si="11">SUM(M7:M64)</f>
        <v>0</v>
      </c>
      <c r="N66" s="105">
        <f t="shared" si="11"/>
        <v>2072.87</v>
      </c>
      <c r="O66" s="105">
        <f t="shared" si="11"/>
        <v>0</v>
      </c>
      <c r="P66" s="105">
        <f t="shared" si="11"/>
        <v>392.28000000000003</v>
      </c>
      <c r="Q66" s="105">
        <f t="shared" si="11"/>
        <v>159.87</v>
      </c>
      <c r="R66" s="105">
        <f t="shared" si="11"/>
        <v>2539.6799999999989</v>
      </c>
      <c r="S66" s="105">
        <f t="shared" si="11"/>
        <v>757.44</v>
      </c>
      <c r="T66" s="105">
        <f t="shared" si="11"/>
        <v>0</v>
      </c>
      <c r="U66" s="105">
        <f t="shared" si="11"/>
        <v>91.97</v>
      </c>
      <c r="V66" s="105">
        <f t="shared" si="11"/>
        <v>349.7</v>
      </c>
      <c r="W66" s="105">
        <f t="shared" si="11"/>
        <v>168</v>
      </c>
      <c r="X66" s="105">
        <f t="shared" si="11"/>
        <v>1833.03</v>
      </c>
      <c r="Y66" s="105">
        <f t="shared" ref="Y66" si="12">SUM(Y7:Y64)</f>
        <v>3164.4300000000007</v>
      </c>
      <c r="Z66" s="105">
        <f t="shared" si="11"/>
        <v>0</v>
      </c>
      <c r="AA66" s="105">
        <f t="shared" si="11"/>
        <v>0</v>
      </c>
      <c r="AB66" s="105">
        <f t="shared" si="11"/>
        <v>11970.26</v>
      </c>
      <c r="AC66" s="105">
        <f t="shared" si="11"/>
        <v>440.99</v>
      </c>
      <c r="AD66" s="108"/>
      <c r="AE66" s="108"/>
      <c r="AF66" s="108">
        <f>SUM(M66:AA66)+AC66</f>
        <v>11970.26</v>
      </c>
      <c r="AG66" s="108"/>
      <c r="AH66" s="108">
        <f>AB66-AF66</f>
        <v>0</v>
      </c>
      <c r="AI66" s="81"/>
      <c r="AJ66" s="81"/>
      <c r="AK66" s="81"/>
      <c r="AL66" s="128">
        <f>SUM(AL7:AL64)</f>
        <v>0</v>
      </c>
      <c r="AM66" s="129"/>
      <c r="AN66" s="128">
        <f>SUM(AN7:AN64)</f>
        <v>0</v>
      </c>
      <c r="AO66" s="129"/>
      <c r="AP66" s="128">
        <f>SUM(AP7:AP64)</f>
        <v>0</v>
      </c>
    </row>
    <row r="67" spans="1:42" ht="6.9" customHeight="1" thickBot="1" x14ac:dyDescent="0.45">
      <c r="A67" s="81"/>
      <c r="B67" s="130"/>
      <c r="C67" s="131"/>
      <c r="D67" s="131"/>
      <c r="E67" s="131"/>
      <c r="F67" s="131"/>
      <c r="G67" s="131"/>
      <c r="H67" s="131"/>
      <c r="I67" s="131"/>
      <c r="J67" s="131"/>
      <c r="K67" s="131"/>
      <c r="L67" s="132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08"/>
      <c r="AE67" s="108"/>
      <c r="AF67" s="127"/>
      <c r="AG67" s="108"/>
      <c r="AH67" s="108"/>
      <c r="AI67" s="81"/>
      <c r="AJ67" s="81"/>
      <c r="AK67" s="81"/>
      <c r="AL67" s="133"/>
      <c r="AM67" s="81"/>
      <c r="AN67" s="133"/>
      <c r="AO67" s="81"/>
      <c r="AP67" s="133"/>
    </row>
    <row r="68" spans="1:42" ht="21" x14ac:dyDescent="0.4">
      <c r="A68" s="81"/>
      <c r="B68" s="134"/>
      <c r="C68" s="81"/>
      <c r="D68" s="81"/>
      <c r="E68" s="81"/>
      <c r="F68" s="81"/>
      <c r="G68" s="81"/>
      <c r="H68" s="81"/>
      <c r="I68" s="81"/>
      <c r="J68" s="81"/>
      <c r="K68" s="81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81"/>
      <c r="AJ68" s="81"/>
      <c r="AK68" s="81"/>
      <c r="AL68" s="81"/>
      <c r="AM68" s="81"/>
      <c r="AN68" s="81"/>
      <c r="AO68" s="81"/>
      <c r="AP68" s="81"/>
    </row>
    <row r="69" spans="1:42" ht="21" x14ac:dyDescent="0.4">
      <c r="A69" s="81"/>
      <c r="B69" s="87"/>
      <c r="C69" s="81"/>
      <c r="D69" s="81"/>
      <c r="E69" s="81"/>
      <c r="F69" s="81"/>
      <c r="G69" s="81"/>
      <c r="H69" s="81"/>
      <c r="I69" s="81"/>
      <c r="J69" s="81"/>
      <c r="K69" s="81"/>
      <c r="L69" s="108"/>
      <c r="M69" s="135">
        <f t="shared" ref="M69:W69" si="13">M5</f>
        <v>0</v>
      </c>
      <c r="N69" s="135">
        <f t="shared" si="13"/>
        <v>0</v>
      </c>
      <c r="O69" s="135" t="str">
        <f t="shared" si="13"/>
        <v>Contrib</v>
      </c>
      <c r="P69" s="135" t="str">
        <f t="shared" si="13"/>
        <v>S137</v>
      </c>
      <c r="Q69" s="135" t="str">
        <f t="shared" si="13"/>
        <v>Clerks</v>
      </c>
      <c r="R69" s="135" t="str">
        <f t="shared" si="13"/>
        <v>clerk</v>
      </c>
      <c r="S69" s="135" t="str">
        <f t="shared" si="13"/>
        <v>Prof</v>
      </c>
      <c r="T69" s="135" t="str">
        <f t="shared" si="13"/>
        <v>Grant</v>
      </c>
      <c r="U69" s="135">
        <f t="shared" si="13"/>
        <v>0</v>
      </c>
      <c r="V69" s="135" t="str">
        <f t="shared" si="13"/>
        <v xml:space="preserve">Open  </v>
      </c>
      <c r="W69" s="135">
        <f t="shared" si="13"/>
        <v>0</v>
      </c>
      <c r="X69" s="135"/>
      <c r="Y69" s="135"/>
      <c r="Z69" s="135">
        <f>Z5</f>
        <v>0</v>
      </c>
      <c r="AA69" s="135"/>
      <c r="AB69" s="135">
        <f>AB5</f>
        <v>0</v>
      </c>
      <c r="AC69" s="135">
        <f>AC5</f>
        <v>0</v>
      </c>
      <c r="AD69" s="135"/>
      <c r="AE69" s="108"/>
      <c r="AF69" s="108"/>
      <c r="AG69" s="108"/>
      <c r="AH69" s="108"/>
      <c r="AI69" s="81"/>
      <c r="AJ69" s="81"/>
      <c r="AK69" s="81"/>
      <c r="AL69" s="81"/>
      <c r="AM69" s="81"/>
      <c r="AN69" s="81"/>
      <c r="AO69" s="81"/>
      <c r="AP69" s="81"/>
    </row>
    <row r="70" spans="1:42" ht="21" x14ac:dyDescent="0.4">
      <c r="A70" s="81"/>
      <c r="B70" s="87"/>
      <c r="C70" s="81"/>
      <c r="D70" s="81"/>
      <c r="E70" s="81"/>
      <c r="F70" s="92"/>
      <c r="G70" s="92"/>
      <c r="H70" s="81"/>
      <c r="I70" s="81"/>
      <c r="J70" s="81"/>
      <c r="K70" s="81"/>
      <c r="L70" s="108"/>
      <c r="M70" s="135" t="str">
        <f t="shared" ref="M70:W70" si="14">M6</f>
        <v>admin</v>
      </c>
      <c r="N70" s="135" t="str">
        <f t="shared" si="14"/>
        <v>Insurance</v>
      </c>
      <c r="O70" s="135" t="str">
        <f t="shared" si="14"/>
        <v>Repay</v>
      </c>
      <c r="P70" s="135" t="str">
        <f t="shared" si="14"/>
        <v>Payments</v>
      </c>
      <c r="Q70" s="135" t="str">
        <f t="shared" si="14"/>
        <v>Expenses</v>
      </c>
      <c r="R70" s="135" t="str">
        <f t="shared" si="14"/>
        <v>Salary</v>
      </c>
      <c r="S70" s="135" t="str">
        <f t="shared" si="14"/>
        <v>Fees</v>
      </c>
      <c r="T70" s="135">
        <f t="shared" si="14"/>
        <v>0</v>
      </c>
      <c r="U70" s="135" t="str">
        <f t="shared" si="14"/>
        <v>Donations</v>
      </c>
      <c r="V70" s="135" t="str">
        <f t="shared" si="14"/>
        <v>Space</v>
      </c>
      <c r="W70" s="135" t="str">
        <f t="shared" si="14"/>
        <v>OVHC</v>
      </c>
      <c r="X70" s="135"/>
      <c r="Y70" s="135"/>
      <c r="Z70" s="135" t="str">
        <f>Z6</f>
        <v>Sundry</v>
      </c>
      <c r="AA70" s="135"/>
      <c r="AB70" s="135" t="str">
        <f>AB6</f>
        <v>Total</v>
      </c>
      <c r="AC70" s="135" t="str">
        <f>AC6</f>
        <v>vat</v>
      </c>
      <c r="AD70" s="135"/>
      <c r="AE70" s="108"/>
      <c r="AF70" s="108"/>
      <c r="AG70" s="108"/>
      <c r="AH70" s="108"/>
      <c r="AI70" s="81"/>
      <c r="AJ70" s="81"/>
      <c r="AK70" s="81"/>
      <c r="AL70" s="81"/>
      <c r="AM70" s="81"/>
      <c r="AN70" s="81"/>
      <c r="AO70" s="81"/>
      <c r="AP70" s="81"/>
    </row>
    <row r="71" spans="1:42" ht="21" x14ac:dyDescent="0.4">
      <c r="A71" s="81"/>
      <c r="B71" s="87"/>
      <c r="C71" s="81"/>
      <c r="D71" s="81"/>
      <c r="E71" s="81"/>
      <c r="F71" s="92"/>
      <c r="G71" s="92"/>
      <c r="H71" s="81"/>
      <c r="I71" s="81"/>
      <c r="J71" s="81"/>
      <c r="K71" s="81"/>
      <c r="L71" s="108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08"/>
      <c r="AF71" s="108"/>
      <c r="AG71" s="108"/>
      <c r="AH71" s="108"/>
      <c r="AI71" s="81"/>
      <c r="AJ71" s="81"/>
      <c r="AK71" s="81"/>
      <c r="AL71" s="81"/>
      <c r="AM71" s="81"/>
      <c r="AN71" s="81"/>
      <c r="AO71" s="81"/>
      <c r="AP71" s="81"/>
    </row>
    <row r="72" spans="1:42" ht="21" x14ac:dyDescent="0.4">
      <c r="A72" s="81"/>
      <c r="B72" s="87"/>
      <c r="C72" s="81"/>
      <c r="D72" s="81"/>
      <c r="E72" s="81"/>
      <c r="F72" s="92"/>
      <c r="G72" s="92"/>
      <c r="H72" s="81"/>
      <c r="I72" s="81"/>
      <c r="J72" s="81"/>
      <c r="K72" s="81"/>
      <c r="L72" s="108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08"/>
      <c r="AF72" s="108"/>
      <c r="AG72" s="108"/>
      <c r="AH72" s="108"/>
      <c r="AI72" s="81"/>
      <c r="AJ72" s="81"/>
      <c r="AK72" s="81"/>
      <c r="AL72" s="81"/>
      <c r="AM72" s="81"/>
      <c r="AN72" s="81"/>
      <c r="AO72" s="81"/>
      <c r="AP72" s="81"/>
    </row>
    <row r="73" spans="1:42" ht="21" x14ac:dyDescent="0.4">
      <c r="A73" s="81"/>
      <c r="B73" s="87"/>
      <c r="C73" s="81"/>
      <c r="D73" s="81"/>
      <c r="E73" s="81"/>
      <c r="F73" s="92"/>
      <c r="G73" s="92"/>
      <c r="H73" s="81"/>
      <c r="I73" s="81"/>
      <c r="J73" s="81"/>
      <c r="K73" s="81"/>
      <c r="L73" s="108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08"/>
      <c r="AF73" s="108"/>
      <c r="AG73" s="108"/>
      <c r="AH73" s="108"/>
      <c r="AI73" s="81"/>
      <c r="AJ73" s="81"/>
      <c r="AK73" s="81"/>
      <c r="AL73" s="81"/>
      <c r="AM73" s="81"/>
      <c r="AN73" s="81"/>
      <c r="AO73" s="81"/>
      <c r="AP73" s="81"/>
    </row>
    <row r="74" spans="1:42" ht="21.6" thickBot="1" x14ac:dyDescent="0.45">
      <c r="A74" s="81"/>
      <c r="B74" s="130"/>
      <c r="C74" s="81"/>
      <c r="D74" s="81"/>
      <c r="E74" s="81"/>
      <c r="F74" s="92"/>
      <c r="G74" s="92"/>
      <c r="H74" s="81"/>
      <c r="I74" s="81"/>
      <c r="J74" s="81"/>
      <c r="K74" s="81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81"/>
      <c r="AJ74" s="81"/>
      <c r="AK74" s="81"/>
      <c r="AL74" s="81"/>
      <c r="AM74" s="81"/>
      <c r="AN74" s="81"/>
      <c r="AO74" s="81"/>
      <c r="AP74" s="81"/>
    </row>
    <row r="75" spans="1:42" ht="6.9" customHeight="1" x14ac:dyDescent="0.4">
      <c r="A75" s="81"/>
      <c r="B75" s="134"/>
      <c r="C75" s="136"/>
      <c r="D75" s="136"/>
      <c r="E75" s="136"/>
      <c r="F75" s="137"/>
      <c r="G75" s="137"/>
      <c r="H75" s="136"/>
      <c r="I75" s="136"/>
      <c r="J75" s="136"/>
      <c r="K75" s="136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9"/>
      <c r="AC75" s="108"/>
      <c r="AD75" s="108"/>
      <c r="AE75" s="108"/>
      <c r="AF75" s="108"/>
      <c r="AG75" s="108"/>
      <c r="AH75" s="108"/>
      <c r="AI75" s="81"/>
      <c r="AJ75" s="81"/>
      <c r="AK75" s="81"/>
      <c r="AL75" s="81"/>
      <c r="AM75" s="81"/>
      <c r="AN75" s="81"/>
      <c r="AO75" s="81"/>
      <c r="AP75" s="81"/>
    </row>
    <row r="76" spans="1:42" ht="21" x14ac:dyDescent="0.4">
      <c r="A76" s="81"/>
      <c r="B76" s="87"/>
      <c r="C76" s="88" t="s">
        <v>25</v>
      </c>
      <c r="D76" s="81"/>
      <c r="E76" s="81"/>
      <c r="F76" s="81"/>
      <c r="G76" s="81"/>
      <c r="H76" s="81"/>
      <c r="I76" s="81"/>
      <c r="J76" s="81"/>
      <c r="K76" s="81"/>
      <c r="L76" s="108"/>
      <c r="M76" s="108"/>
      <c r="N76" s="108"/>
      <c r="O76" s="108"/>
      <c r="P76" s="108"/>
      <c r="Q76" s="108"/>
      <c r="R76" s="108"/>
      <c r="S76" s="140" t="s">
        <v>173</v>
      </c>
      <c r="T76" s="108"/>
      <c r="U76" s="108"/>
      <c r="V76" s="108"/>
      <c r="W76" s="89" t="s">
        <v>228</v>
      </c>
      <c r="X76" s="81"/>
      <c r="Y76" s="89" t="str">
        <f>Y5</f>
        <v>Cow</v>
      </c>
      <c r="Z76" s="140"/>
      <c r="AA76" s="140"/>
      <c r="AB76" s="141" t="s">
        <v>168</v>
      </c>
      <c r="AC76" s="108"/>
      <c r="AD76" s="108"/>
      <c r="AE76" s="108"/>
      <c r="AF76" s="108"/>
      <c r="AG76" s="108"/>
      <c r="AH76" s="108"/>
      <c r="AI76" s="81"/>
      <c r="AJ76" s="81"/>
      <c r="AK76" s="81"/>
      <c r="AL76" s="81"/>
      <c r="AM76" s="81"/>
      <c r="AN76" s="81"/>
      <c r="AO76" s="81"/>
      <c r="AP76" s="81"/>
    </row>
    <row r="77" spans="1:42" ht="21" x14ac:dyDescent="0.4">
      <c r="A77" s="81"/>
      <c r="B77" s="87"/>
      <c r="C77" s="92" t="s">
        <v>6</v>
      </c>
      <c r="D77" s="81"/>
      <c r="E77" s="81"/>
      <c r="F77" s="81"/>
      <c r="G77" s="92" t="s">
        <v>8</v>
      </c>
      <c r="H77" s="81"/>
      <c r="I77" s="81"/>
      <c r="J77" s="92" t="s">
        <v>179</v>
      </c>
      <c r="K77" s="81"/>
      <c r="L77" s="92" t="s">
        <v>10</v>
      </c>
      <c r="M77" s="140" t="s">
        <v>169</v>
      </c>
      <c r="N77" s="140" t="s">
        <v>26</v>
      </c>
      <c r="O77" s="140" t="s">
        <v>22</v>
      </c>
      <c r="P77" s="140" t="s">
        <v>170</v>
      </c>
      <c r="Q77" s="140" t="s">
        <v>45</v>
      </c>
      <c r="R77" s="140" t="s">
        <v>172</v>
      </c>
      <c r="S77" s="140" t="s">
        <v>177</v>
      </c>
      <c r="T77" s="140" t="s">
        <v>174</v>
      </c>
      <c r="U77" s="140" t="s">
        <v>178</v>
      </c>
      <c r="V77" s="142" t="s">
        <v>171</v>
      </c>
      <c r="W77" s="142" t="s">
        <v>229</v>
      </c>
      <c r="X77" s="142" t="s">
        <v>175</v>
      </c>
      <c r="Y77" s="89" t="str">
        <f>Y6</f>
        <v>Lane</v>
      </c>
      <c r="Z77" s="140" t="s">
        <v>20</v>
      </c>
      <c r="AA77" s="140"/>
      <c r="AB77" s="141" t="s">
        <v>174</v>
      </c>
      <c r="AC77" s="81"/>
      <c r="AD77" s="81"/>
      <c r="AE77" s="108"/>
      <c r="AF77" s="81"/>
      <c r="AG77" s="108"/>
      <c r="AH77" s="108"/>
      <c r="AI77" s="81"/>
      <c r="AJ77" s="81"/>
      <c r="AK77" s="81"/>
      <c r="AL77" s="81"/>
      <c r="AM77" s="81"/>
      <c r="AN77" s="81"/>
      <c r="AO77" s="81"/>
      <c r="AP77" s="81"/>
    </row>
    <row r="78" spans="1:42" ht="6.9" customHeight="1" x14ac:dyDescent="0.4">
      <c r="A78" s="81"/>
      <c r="B78" s="87"/>
      <c r="C78" s="143"/>
      <c r="D78" s="143"/>
      <c r="E78" s="143"/>
      <c r="F78" s="143"/>
      <c r="G78" s="143"/>
      <c r="H78" s="143"/>
      <c r="I78" s="143"/>
      <c r="J78" s="143"/>
      <c r="K78" s="143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5"/>
      <c r="AC78" s="143"/>
      <c r="AD78" s="143"/>
      <c r="AE78" s="144"/>
      <c r="AF78" s="143"/>
      <c r="AG78" s="143"/>
      <c r="AH78" s="143"/>
      <c r="AI78" s="143"/>
      <c r="AJ78" s="81"/>
      <c r="AK78" s="81"/>
      <c r="AL78" s="81"/>
      <c r="AM78" s="81"/>
      <c r="AN78" s="81"/>
      <c r="AO78" s="81"/>
      <c r="AP78" s="81"/>
    </row>
    <row r="79" spans="1:42" ht="21" x14ac:dyDescent="0.4">
      <c r="A79" s="81"/>
      <c r="B79" s="87"/>
      <c r="C79" s="101">
        <v>45397</v>
      </c>
      <c r="D79" s="102"/>
      <c r="E79" s="102"/>
      <c r="F79" s="102"/>
      <c r="G79" s="123" t="s">
        <v>308</v>
      </c>
      <c r="H79" s="101"/>
      <c r="I79" s="101"/>
      <c r="J79" s="123" t="s">
        <v>309</v>
      </c>
      <c r="K79" s="81"/>
      <c r="L79" s="112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90">
        <v>3600</v>
      </c>
      <c r="Z79" s="146">
        <f>(SUM(M79:Y79))+AB79</f>
        <v>3600</v>
      </c>
      <c r="AA79" s="144"/>
      <c r="AB79" s="145"/>
      <c r="AC79" s="143"/>
      <c r="AD79" s="143"/>
      <c r="AE79" s="144"/>
      <c r="AF79" s="143"/>
      <c r="AG79" s="143"/>
      <c r="AH79" s="143"/>
      <c r="AI79" s="143"/>
      <c r="AJ79" s="81"/>
      <c r="AK79" s="81"/>
      <c r="AL79" s="81"/>
      <c r="AM79" s="81"/>
      <c r="AN79" s="81"/>
      <c r="AO79" s="81"/>
      <c r="AP79" s="81"/>
    </row>
    <row r="80" spans="1:42" ht="21" x14ac:dyDescent="0.4">
      <c r="A80" s="81"/>
      <c r="B80" s="87"/>
      <c r="C80" s="101">
        <v>45480</v>
      </c>
      <c r="D80" s="102"/>
      <c r="E80" s="102"/>
      <c r="F80" s="102"/>
      <c r="G80" s="123" t="s">
        <v>313</v>
      </c>
      <c r="H80" s="101"/>
      <c r="I80" s="102"/>
      <c r="J80" s="123" t="s">
        <v>309</v>
      </c>
      <c r="K80" s="81"/>
      <c r="L80" s="112"/>
      <c r="M80" s="124"/>
      <c r="N80" s="10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>
        <v>2970</v>
      </c>
      <c r="Z80" s="146">
        <f t="shared" ref="Z80:Z101" si="15">(SUM(M80:Y80))+AB80</f>
        <v>2970</v>
      </c>
      <c r="AA80" s="144"/>
      <c r="AB80" s="145"/>
      <c r="AC80" s="143"/>
      <c r="AD80" s="143"/>
      <c r="AE80" s="144"/>
      <c r="AF80" s="143"/>
      <c r="AG80" s="143"/>
      <c r="AH80" s="143"/>
      <c r="AI80" s="143"/>
      <c r="AJ80" s="81"/>
      <c r="AK80" s="81"/>
      <c r="AL80" s="81"/>
      <c r="AM80" s="81"/>
      <c r="AN80" s="81"/>
      <c r="AO80" s="81"/>
      <c r="AP80" s="81"/>
    </row>
    <row r="81" spans="1:42" ht="21" x14ac:dyDescent="0.4">
      <c r="A81" s="81"/>
      <c r="B81" s="87"/>
      <c r="C81" s="101">
        <v>45412</v>
      </c>
      <c r="D81" s="102"/>
      <c r="E81" s="102"/>
      <c r="F81" s="102"/>
      <c r="G81" s="123" t="s">
        <v>26</v>
      </c>
      <c r="H81" s="102"/>
      <c r="I81" s="102"/>
      <c r="J81" s="147" t="s">
        <v>26</v>
      </c>
      <c r="K81" s="81"/>
      <c r="L81" s="112"/>
      <c r="M81" s="124"/>
      <c r="N81" s="124">
        <v>8.65</v>
      </c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46">
        <f t="shared" si="15"/>
        <v>8.65</v>
      </c>
      <c r="AA81" s="144"/>
      <c r="AB81" s="145"/>
      <c r="AC81" s="143"/>
      <c r="AD81" s="143"/>
      <c r="AE81" s="144"/>
      <c r="AF81" s="143"/>
      <c r="AG81" s="143"/>
      <c r="AH81" s="143"/>
      <c r="AI81" s="143"/>
      <c r="AJ81" s="81"/>
      <c r="AK81" s="81"/>
      <c r="AL81" s="81"/>
      <c r="AM81" s="81"/>
      <c r="AN81" s="81"/>
      <c r="AO81" s="81"/>
      <c r="AP81" s="81"/>
    </row>
    <row r="82" spans="1:42" ht="21" x14ac:dyDescent="0.4">
      <c r="A82" s="81"/>
      <c r="B82" s="87"/>
      <c r="C82" s="101">
        <v>45443</v>
      </c>
      <c r="D82" s="102"/>
      <c r="E82" s="102"/>
      <c r="F82" s="102"/>
      <c r="G82" s="123" t="s">
        <v>26</v>
      </c>
      <c r="H82" s="102"/>
      <c r="I82" s="102"/>
      <c r="J82" s="123" t="s">
        <v>26</v>
      </c>
      <c r="K82" s="81"/>
      <c r="L82" s="112"/>
      <c r="M82" s="124"/>
      <c r="N82" s="124">
        <v>8.14</v>
      </c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46">
        <f t="shared" si="15"/>
        <v>8.14</v>
      </c>
      <c r="AA82" s="144"/>
      <c r="AB82" s="145"/>
      <c r="AC82" s="143"/>
      <c r="AD82" s="143"/>
      <c r="AE82" s="144"/>
      <c r="AF82" s="143"/>
      <c r="AG82" s="143"/>
      <c r="AH82" s="143"/>
      <c r="AI82" s="143"/>
      <c r="AJ82" s="81"/>
      <c r="AK82" s="81"/>
      <c r="AL82" s="81"/>
      <c r="AM82" s="81"/>
      <c r="AN82" s="81"/>
      <c r="AO82" s="81"/>
      <c r="AP82" s="81"/>
    </row>
    <row r="83" spans="1:42" ht="21" x14ac:dyDescent="0.4">
      <c r="A83" s="81"/>
      <c r="B83" s="87"/>
      <c r="C83" s="101">
        <v>45473</v>
      </c>
      <c r="D83" s="102"/>
      <c r="E83" s="102"/>
      <c r="F83" s="102"/>
      <c r="G83" s="123" t="s">
        <v>26</v>
      </c>
      <c r="H83" s="102"/>
      <c r="I83" s="102"/>
      <c r="J83" s="123" t="s">
        <v>26</v>
      </c>
      <c r="K83" s="81"/>
      <c r="L83" s="112"/>
      <c r="M83" s="124"/>
      <c r="N83" s="104">
        <v>7.36</v>
      </c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46">
        <f t="shared" si="15"/>
        <v>7.36</v>
      </c>
      <c r="AA83" s="144"/>
      <c r="AB83" s="145"/>
      <c r="AC83" s="143"/>
      <c r="AD83" s="143"/>
      <c r="AE83" s="144"/>
      <c r="AF83" s="143"/>
      <c r="AG83" s="143"/>
      <c r="AH83" s="143"/>
      <c r="AI83" s="143"/>
      <c r="AJ83" s="81"/>
      <c r="AK83" s="81"/>
      <c r="AL83" s="81"/>
      <c r="AM83" s="81"/>
      <c r="AN83" s="81"/>
      <c r="AO83" s="81"/>
      <c r="AP83" s="81"/>
    </row>
    <row r="84" spans="1:42" ht="21" x14ac:dyDescent="0.4">
      <c r="A84" s="81"/>
      <c r="B84" s="87"/>
      <c r="C84" s="101">
        <v>45504</v>
      </c>
      <c r="D84" s="102"/>
      <c r="E84" s="102"/>
      <c r="F84" s="102"/>
      <c r="G84" s="123" t="s">
        <v>26</v>
      </c>
      <c r="H84" s="102"/>
      <c r="I84" s="102"/>
      <c r="J84" s="123" t="s">
        <v>26</v>
      </c>
      <c r="K84" s="81"/>
      <c r="L84" s="112"/>
      <c r="M84" s="124"/>
      <c r="N84" s="124">
        <v>8.68</v>
      </c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46">
        <f t="shared" si="15"/>
        <v>8.68</v>
      </c>
      <c r="AA84" s="144"/>
      <c r="AB84" s="145"/>
      <c r="AC84" s="143"/>
      <c r="AD84" s="143"/>
      <c r="AE84" s="144"/>
      <c r="AF84" s="143"/>
      <c r="AG84" s="143"/>
      <c r="AH84" s="143"/>
      <c r="AI84" s="143"/>
      <c r="AJ84" s="81"/>
      <c r="AK84" s="81"/>
      <c r="AL84" s="81"/>
      <c r="AM84" s="81"/>
      <c r="AN84" s="81"/>
      <c r="AO84" s="81"/>
      <c r="AP84" s="81"/>
    </row>
    <row r="85" spans="1:42" ht="21" x14ac:dyDescent="0.4">
      <c r="A85" s="81"/>
      <c r="B85" s="87"/>
      <c r="C85" s="101">
        <v>45534</v>
      </c>
      <c r="D85" s="102"/>
      <c r="E85" s="102"/>
      <c r="F85" s="102"/>
      <c r="G85" s="123" t="s">
        <v>26</v>
      </c>
      <c r="H85" s="102"/>
      <c r="I85" s="102"/>
      <c r="J85" s="123" t="s">
        <v>26</v>
      </c>
      <c r="K85" s="81"/>
      <c r="L85" s="112"/>
      <c r="M85" s="124"/>
      <c r="N85" s="124">
        <v>7.9</v>
      </c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46">
        <f t="shared" si="15"/>
        <v>7.9</v>
      </c>
      <c r="AA85" s="144"/>
      <c r="AB85" s="145"/>
      <c r="AC85" s="143"/>
      <c r="AD85" s="143"/>
      <c r="AE85" s="144"/>
      <c r="AF85" s="143"/>
      <c r="AG85" s="143"/>
      <c r="AH85" s="143"/>
      <c r="AI85" s="143"/>
      <c r="AJ85" s="81"/>
      <c r="AK85" s="81"/>
      <c r="AL85" s="81"/>
      <c r="AM85" s="81"/>
      <c r="AN85" s="81"/>
      <c r="AO85" s="81"/>
      <c r="AP85" s="81"/>
    </row>
    <row r="86" spans="1:42" ht="21" x14ac:dyDescent="0.4">
      <c r="A86" s="81"/>
      <c r="B86" s="87"/>
      <c r="C86" s="101">
        <v>45565</v>
      </c>
      <c r="D86" s="102"/>
      <c r="E86" s="102"/>
      <c r="F86" s="102"/>
      <c r="G86" s="123" t="s">
        <v>26</v>
      </c>
      <c r="H86" s="102"/>
      <c r="I86" s="102"/>
      <c r="J86" s="123" t="s">
        <v>26</v>
      </c>
      <c r="K86" s="81"/>
      <c r="L86" s="112"/>
      <c r="M86" s="124"/>
      <c r="N86" s="104">
        <v>8.18</v>
      </c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46">
        <f t="shared" si="15"/>
        <v>8.18</v>
      </c>
      <c r="AA86" s="144"/>
      <c r="AB86" s="145"/>
      <c r="AC86" s="143"/>
      <c r="AD86" s="143"/>
      <c r="AE86" s="144"/>
      <c r="AF86" s="143"/>
      <c r="AG86" s="143"/>
      <c r="AH86" s="143"/>
      <c r="AI86" s="143"/>
      <c r="AJ86" s="81"/>
      <c r="AK86" s="81"/>
      <c r="AL86" s="81"/>
      <c r="AM86" s="81"/>
      <c r="AN86" s="81"/>
      <c r="AO86" s="81"/>
      <c r="AP86" s="81"/>
    </row>
    <row r="87" spans="1:42" ht="21" x14ac:dyDescent="0.4">
      <c r="A87" s="81"/>
      <c r="B87" s="87"/>
      <c r="C87" s="101">
        <v>45596</v>
      </c>
      <c r="D87" s="102"/>
      <c r="E87" s="102"/>
      <c r="F87" s="102"/>
      <c r="G87" s="123" t="s">
        <v>26</v>
      </c>
      <c r="H87" s="102"/>
      <c r="I87" s="102"/>
      <c r="J87" s="123" t="s">
        <v>26</v>
      </c>
      <c r="K87" s="81"/>
      <c r="L87" s="112"/>
      <c r="M87" s="124"/>
      <c r="N87" s="124">
        <v>7.91</v>
      </c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46">
        <f t="shared" si="15"/>
        <v>7.91</v>
      </c>
      <c r="AA87" s="144"/>
      <c r="AB87" s="145"/>
      <c r="AC87" s="143"/>
      <c r="AD87" s="143"/>
      <c r="AE87" s="144"/>
      <c r="AF87" s="143"/>
      <c r="AG87" s="143"/>
      <c r="AH87" s="143"/>
      <c r="AI87" s="143"/>
      <c r="AJ87" s="81"/>
      <c r="AK87" s="81"/>
      <c r="AL87" s="81"/>
      <c r="AM87" s="81"/>
      <c r="AN87" s="81"/>
      <c r="AO87" s="81"/>
      <c r="AP87" s="81"/>
    </row>
    <row r="88" spans="1:42" ht="21" x14ac:dyDescent="0.4">
      <c r="A88" s="81"/>
      <c r="B88" s="87"/>
      <c r="C88" s="101">
        <v>45625</v>
      </c>
      <c r="D88" s="102"/>
      <c r="E88" s="102"/>
      <c r="F88" s="102"/>
      <c r="G88" s="123" t="s">
        <v>26</v>
      </c>
      <c r="H88" s="102"/>
      <c r="I88" s="102"/>
      <c r="J88" s="123" t="s">
        <v>26</v>
      </c>
      <c r="K88" s="81"/>
      <c r="L88" s="112"/>
      <c r="M88" s="124"/>
      <c r="N88" s="104">
        <v>7.14</v>
      </c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46">
        <f t="shared" si="15"/>
        <v>7.14</v>
      </c>
      <c r="AA88" s="144"/>
      <c r="AB88" s="145"/>
      <c r="AC88" s="143"/>
      <c r="AD88" s="143"/>
      <c r="AE88" s="144"/>
      <c r="AF88" s="143"/>
      <c r="AG88" s="143"/>
      <c r="AH88" s="143"/>
      <c r="AI88" s="143"/>
      <c r="AJ88" s="81"/>
      <c r="AK88" s="81"/>
      <c r="AL88" s="81"/>
      <c r="AM88" s="81"/>
      <c r="AN88" s="81"/>
      <c r="AO88" s="81"/>
      <c r="AP88" s="81"/>
    </row>
    <row r="89" spans="1:42" ht="21" x14ac:dyDescent="0.4">
      <c r="A89" s="81"/>
      <c r="B89" s="87"/>
      <c r="C89" s="101">
        <v>45657</v>
      </c>
      <c r="D89" s="102"/>
      <c r="E89" s="102"/>
      <c r="F89" s="102"/>
      <c r="G89" s="123" t="s">
        <v>26</v>
      </c>
      <c r="H89" s="102"/>
      <c r="I89" s="102"/>
      <c r="J89" s="102" t="s">
        <v>26</v>
      </c>
      <c r="K89" s="81"/>
      <c r="L89" s="112"/>
      <c r="M89" s="124"/>
      <c r="N89" s="124">
        <v>7.89</v>
      </c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46">
        <f t="shared" si="15"/>
        <v>7.89</v>
      </c>
      <c r="AA89" s="144"/>
      <c r="AB89" s="145"/>
      <c r="AC89" s="143"/>
      <c r="AD89" s="143"/>
      <c r="AE89" s="144"/>
      <c r="AF89" s="143"/>
      <c r="AG89" s="143"/>
      <c r="AH89" s="143"/>
      <c r="AI89" s="143"/>
      <c r="AJ89" s="81"/>
      <c r="AK89" s="81"/>
      <c r="AL89" s="81"/>
      <c r="AM89" s="81"/>
      <c r="AN89" s="81"/>
      <c r="AO89" s="81"/>
      <c r="AP89" s="81"/>
    </row>
    <row r="90" spans="1:42" ht="21" x14ac:dyDescent="0.4">
      <c r="A90" s="81"/>
      <c r="B90" s="87"/>
      <c r="C90" s="101">
        <v>45688</v>
      </c>
      <c r="D90" s="102"/>
      <c r="E90" s="102"/>
      <c r="F90" s="102"/>
      <c r="G90" s="123" t="s">
        <v>26</v>
      </c>
      <c r="H90" s="102"/>
      <c r="I90" s="102"/>
      <c r="J90" s="123" t="s">
        <v>26</v>
      </c>
      <c r="K90" s="81"/>
      <c r="L90" s="112"/>
      <c r="M90" s="124"/>
      <c r="N90" s="104">
        <v>7.52</v>
      </c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46">
        <f t="shared" si="15"/>
        <v>7.52</v>
      </c>
      <c r="AA90" s="144"/>
      <c r="AB90" s="145"/>
      <c r="AC90" s="143"/>
      <c r="AD90" s="143"/>
      <c r="AE90" s="144"/>
      <c r="AF90" s="144"/>
      <c r="AG90" s="143"/>
      <c r="AH90" s="143"/>
      <c r="AI90" s="143"/>
      <c r="AJ90" s="81"/>
      <c r="AK90" s="81"/>
      <c r="AL90" s="81"/>
      <c r="AM90" s="81"/>
      <c r="AN90" s="81"/>
      <c r="AO90" s="81"/>
      <c r="AP90" s="81"/>
    </row>
    <row r="91" spans="1:42" ht="21" x14ac:dyDescent="0.4">
      <c r="A91" s="81"/>
      <c r="B91" s="87"/>
      <c r="C91" s="125">
        <v>45716</v>
      </c>
      <c r="D91" s="102"/>
      <c r="E91" s="102"/>
      <c r="F91" s="102"/>
      <c r="G91" s="123" t="s">
        <v>26</v>
      </c>
      <c r="H91" s="102"/>
      <c r="I91" s="102"/>
      <c r="J91" s="123" t="s">
        <v>26</v>
      </c>
      <c r="K91" s="81"/>
      <c r="L91" s="112"/>
      <c r="M91" s="124"/>
      <c r="N91" s="124">
        <v>6.4</v>
      </c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46">
        <f t="shared" si="15"/>
        <v>6.4</v>
      </c>
      <c r="AA91" s="144"/>
      <c r="AB91" s="145"/>
      <c r="AC91" s="143"/>
      <c r="AD91" s="143"/>
      <c r="AE91" s="144"/>
      <c r="AF91" s="144"/>
      <c r="AG91" s="143"/>
      <c r="AH91" s="143"/>
      <c r="AI91" s="143"/>
      <c r="AJ91" s="81"/>
      <c r="AK91" s="81"/>
      <c r="AL91" s="81"/>
      <c r="AM91" s="81"/>
      <c r="AN91" s="81"/>
      <c r="AO91" s="81"/>
      <c r="AP91" s="81"/>
    </row>
    <row r="92" spans="1:42" ht="21" x14ac:dyDescent="0.4">
      <c r="A92" s="81"/>
      <c r="B92" s="87"/>
      <c r="C92" s="101">
        <v>45747</v>
      </c>
      <c r="D92" s="102"/>
      <c r="E92" s="102"/>
      <c r="F92" s="102"/>
      <c r="G92" s="123" t="s">
        <v>26</v>
      </c>
      <c r="H92" s="102"/>
      <c r="I92" s="102"/>
      <c r="J92" s="123" t="s">
        <v>26</v>
      </c>
      <c r="K92" s="81"/>
      <c r="L92" s="112"/>
      <c r="M92" s="124"/>
      <c r="N92" s="124">
        <v>7.1</v>
      </c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46">
        <f t="shared" si="15"/>
        <v>7.1</v>
      </c>
      <c r="AA92" s="144"/>
      <c r="AB92" s="145"/>
      <c r="AC92" s="143"/>
      <c r="AD92" s="143"/>
      <c r="AE92" s="144"/>
      <c r="AF92" s="144"/>
      <c r="AG92" s="143"/>
      <c r="AH92" s="143"/>
      <c r="AI92" s="143"/>
      <c r="AJ92" s="81"/>
      <c r="AK92" s="81"/>
      <c r="AL92" s="81"/>
      <c r="AM92" s="81"/>
      <c r="AN92" s="81"/>
      <c r="AO92" s="81"/>
      <c r="AP92" s="81"/>
    </row>
    <row r="93" spans="1:42" ht="21" x14ac:dyDescent="0.4">
      <c r="A93" s="81"/>
      <c r="B93" s="87"/>
      <c r="C93" s="101">
        <v>45412</v>
      </c>
      <c r="D93" s="102"/>
      <c r="E93" s="102"/>
      <c r="F93" s="102"/>
      <c r="G93" s="123" t="s">
        <v>301</v>
      </c>
      <c r="H93" s="102"/>
      <c r="I93" s="102"/>
      <c r="J93" s="123" t="s">
        <v>169</v>
      </c>
      <c r="K93" s="81"/>
      <c r="L93" s="112"/>
      <c r="M93" s="124">
        <v>3500</v>
      </c>
      <c r="N93" s="10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46">
        <f t="shared" si="15"/>
        <v>3500</v>
      </c>
      <c r="AA93" s="144"/>
      <c r="AB93" s="145"/>
      <c r="AC93" s="143"/>
      <c r="AD93" s="143"/>
      <c r="AE93" s="144"/>
      <c r="AF93" s="148"/>
      <c r="AG93" s="143"/>
      <c r="AH93" s="143"/>
      <c r="AI93" s="143"/>
      <c r="AJ93" s="81"/>
      <c r="AK93" s="81"/>
      <c r="AL93" s="81"/>
      <c r="AM93" s="81"/>
      <c r="AN93" s="81"/>
      <c r="AO93" s="81"/>
      <c r="AP93" s="81"/>
    </row>
    <row r="94" spans="1:42" ht="21" x14ac:dyDescent="0.4">
      <c r="A94" s="81"/>
      <c r="B94" s="87"/>
      <c r="C94" s="149">
        <v>45457</v>
      </c>
      <c r="D94" s="150"/>
      <c r="E94" s="150"/>
      <c r="F94" s="150"/>
      <c r="G94" s="150" t="s">
        <v>301</v>
      </c>
      <c r="H94" s="150"/>
      <c r="I94" s="150"/>
      <c r="J94" s="150" t="s">
        <v>22</v>
      </c>
      <c r="K94" s="151"/>
      <c r="L94" s="152"/>
      <c r="M94" s="153"/>
      <c r="N94" s="154"/>
      <c r="O94" s="153">
        <v>499.57</v>
      </c>
      <c r="P94" s="153"/>
      <c r="Q94" s="153"/>
      <c r="R94" s="124"/>
      <c r="S94" s="124"/>
      <c r="T94" s="124"/>
      <c r="U94" s="124"/>
      <c r="V94" s="124"/>
      <c r="W94" s="124"/>
      <c r="X94" s="124"/>
      <c r="Y94" s="124"/>
      <c r="Z94" s="146">
        <f t="shared" si="15"/>
        <v>499.57</v>
      </c>
      <c r="AA94" s="144"/>
      <c r="AB94" s="145"/>
      <c r="AC94" s="143"/>
      <c r="AD94" s="143"/>
      <c r="AE94" s="144"/>
      <c r="AF94" s="144"/>
      <c r="AG94" s="143"/>
      <c r="AH94" s="143"/>
      <c r="AI94" s="143"/>
      <c r="AJ94" s="81"/>
      <c r="AK94" s="81"/>
      <c r="AL94" s="81"/>
      <c r="AM94" s="81"/>
      <c r="AN94" s="81"/>
      <c r="AO94" s="81"/>
      <c r="AP94" s="81"/>
    </row>
    <row r="95" spans="1:42" ht="21" x14ac:dyDescent="0.4">
      <c r="A95" s="81"/>
      <c r="B95" s="87"/>
      <c r="C95" s="149">
        <v>45462</v>
      </c>
      <c r="D95" s="150"/>
      <c r="E95" s="150"/>
      <c r="F95" s="150"/>
      <c r="G95" s="150" t="s">
        <v>315</v>
      </c>
      <c r="H95" s="150"/>
      <c r="I95" s="150"/>
      <c r="J95" s="150" t="s">
        <v>170</v>
      </c>
      <c r="K95" s="151"/>
      <c r="L95" s="152"/>
      <c r="M95" s="153"/>
      <c r="N95" s="153"/>
      <c r="O95" s="153"/>
      <c r="P95" s="153">
        <v>250</v>
      </c>
      <c r="Q95" s="153"/>
      <c r="R95" s="124"/>
      <c r="S95" s="124"/>
      <c r="T95" s="124"/>
      <c r="U95" s="124"/>
      <c r="V95" s="124"/>
      <c r="W95" s="124"/>
      <c r="X95" s="124"/>
      <c r="Y95" s="124"/>
      <c r="Z95" s="146">
        <f t="shared" si="15"/>
        <v>250</v>
      </c>
      <c r="AA95" s="144"/>
      <c r="AB95" s="145"/>
      <c r="AC95" s="143"/>
      <c r="AD95" s="143"/>
      <c r="AE95" s="144"/>
      <c r="AF95" s="144"/>
      <c r="AG95" s="143"/>
      <c r="AH95" s="143"/>
      <c r="AI95" s="143"/>
      <c r="AJ95" s="81"/>
      <c r="AK95" s="81"/>
      <c r="AL95" s="81"/>
      <c r="AM95" s="81"/>
      <c r="AN95" s="81"/>
      <c r="AO95" s="81"/>
      <c r="AP95" s="81"/>
    </row>
    <row r="96" spans="1:42" ht="21" x14ac:dyDescent="0.4">
      <c r="A96" s="81"/>
      <c r="B96" s="87"/>
      <c r="C96" s="149">
        <v>45484</v>
      </c>
      <c r="D96" s="150"/>
      <c r="E96" s="150"/>
      <c r="F96" s="150"/>
      <c r="G96" s="150" t="s">
        <v>316</v>
      </c>
      <c r="H96" s="150"/>
      <c r="I96" s="150"/>
      <c r="J96" s="150" t="s">
        <v>317</v>
      </c>
      <c r="K96" s="151"/>
      <c r="L96" s="152"/>
      <c r="M96" s="153"/>
      <c r="N96" s="154"/>
      <c r="O96" s="153"/>
      <c r="P96" s="153"/>
      <c r="Q96" s="153"/>
      <c r="R96" s="124"/>
      <c r="S96" s="124"/>
      <c r="T96" s="124"/>
      <c r="U96" s="124"/>
      <c r="V96" s="124"/>
      <c r="W96" s="124"/>
      <c r="X96" s="124">
        <v>500</v>
      </c>
      <c r="Y96" s="124"/>
      <c r="Z96" s="146">
        <f t="shared" si="15"/>
        <v>500</v>
      </c>
      <c r="AA96" s="144"/>
      <c r="AB96" s="145"/>
      <c r="AC96" s="143"/>
      <c r="AD96" s="143"/>
      <c r="AE96" s="144"/>
      <c r="AF96" s="144"/>
      <c r="AG96" s="143"/>
      <c r="AH96" s="143"/>
      <c r="AI96" s="143"/>
      <c r="AJ96" s="81"/>
      <c r="AK96" s="81"/>
      <c r="AL96" s="81"/>
      <c r="AM96" s="81"/>
      <c r="AN96" s="81"/>
      <c r="AO96" s="81"/>
      <c r="AP96" s="81"/>
    </row>
    <row r="97" spans="1:42" ht="21" x14ac:dyDescent="0.4">
      <c r="A97" s="81"/>
      <c r="B97" s="87"/>
      <c r="C97" s="149">
        <v>45644</v>
      </c>
      <c r="D97" s="150"/>
      <c r="E97" s="150"/>
      <c r="F97" s="150"/>
      <c r="G97" s="150" t="s">
        <v>301</v>
      </c>
      <c r="H97" s="150"/>
      <c r="I97" s="150"/>
      <c r="J97" s="150" t="s">
        <v>22</v>
      </c>
      <c r="K97" s="151"/>
      <c r="L97" s="152"/>
      <c r="M97" s="153"/>
      <c r="N97" s="153"/>
      <c r="O97" s="153">
        <v>1100</v>
      </c>
      <c r="P97" s="153"/>
      <c r="Q97" s="153"/>
      <c r="R97" s="124"/>
      <c r="S97" s="124"/>
      <c r="T97" s="124"/>
      <c r="U97" s="124"/>
      <c r="V97" s="124"/>
      <c r="W97" s="124"/>
      <c r="X97" s="124"/>
      <c r="Y97" s="124"/>
      <c r="Z97" s="146">
        <f t="shared" si="15"/>
        <v>1100</v>
      </c>
      <c r="AA97" s="144"/>
      <c r="AB97" s="145"/>
      <c r="AC97" s="143"/>
      <c r="AD97" s="143"/>
      <c r="AE97" s="144"/>
      <c r="AF97" s="144"/>
      <c r="AG97" s="143"/>
      <c r="AH97" s="143"/>
      <c r="AI97" s="143"/>
      <c r="AJ97" s="81"/>
      <c r="AK97" s="81"/>
      <c r="AL97" s="81"/>
      <c r="AM97" s="81"/>
      <c r="AN97" s="81"/>
      <c r="AO97" s="81"/>
      <c r="AP97" s="81"/>
    </row>
    <row r="98" spans="1:42" ht="21" x14ac:dyDescent="0.4">
      <c r="A98" s="81"/>
      <c r="B98" s="87"/>
      <c r="C98" s="149">
        <v>45565</v>
      </c>
      <c r="D98" s="150"/>
      <c r="E98" s="150"/>
      <c r="F98" s="150"/>
      <c r="G98" s="150" t="s">
        <v>301</v>
      </c>
      <c r="H98" s="150"/>
      <c r="I98" s="150"/>
      <c r="J98" s="150" t="s">
        <v>169</v>
      </c>
      <c r="K98" s="150"/>
      <c r="L98" s="152"/>
      <c r="M98" s="153">
        <v>3500</v>
      </c>
      <c r="N98" s="153"/>
      <c r="O98" s="153"/>
      <c r="P98" s="153"/>
      <c r="Q98" s="153"/>
      <c r="R98" s="124"/>
      <c r="S98" s="124"/>
      <c r="T98" s="124"/>
      <c r="U98" s="124"/>
      <c r="V98" s="124"/>
      <c r="W98" s="124"/>
      <c r="X98" s="124"/>
      <c r="Y98" s="124"/>
      <c r="Z98" s="146">
        <f t="shared" si="15"/>
        <v>3500</v>
      </c>
      <c r="AA98" s="144"/>
      <c r="AB98" s="145"/>
      <c r="AC98" s="143"/>
      <c r="AD98" s="143"/>
      <c r="AE98" s="144"/>
      <c r="AF98" s="144"/>
      <c r="AG98" s="143"/>
      <c r="AH98" s="143"/>
      <c r="AI98" s="143"/>
      <c r="AJ98" s="81"/>
      <c r="AK98" s="81"/>
      <c r="AL98" s="81"/>
      <c r="AM98" s="81"/>
      <c r="AN98" s="81"/>
      <c r="AO98" s="81"/>
      <c r="AP98" s="81"/>
    </row>
    <row r="99" spans="1:42" ht="21" x14ac:dyDescent="0.4">
      <c r="A99" s="81"/>
      <c r="B99" s="87"/>
      <c r="C99" s="101">
        <v>45566</v>
      </c>
      <c r="D99" s="102"/>
      <c r="E99" s="102"/>
      <c r="F99" s="102"/>
      <c r="G99" s="123" t="s">
        <v>359</v>
      </c>
      <c r="H99" s="102"/>
      <c r="I99" s="102"/>
      <c r="J99" s="123" t="s">
        <v>170</v>
      </c>
      <c r="K99" s="102"/>
      <c r="L99" s="112"/>
      <c r="M99" s="124"/>
      <c r="N99" s="104"/>
      <c r="O99" s="124"/>
      <c r="P99" s="124">
        <v>100</v>
      </c>
      <c r="Q99" s="124"/>
      <c r="R99" s="124"/>
      <c r="S99" s="124"/>
      <c r="T99" s="124"/>
      <c r="U99" s="124"/>
      <c r="V99" s="124"/>
      <c r="W99" s="124"/>
      <c r="X99" s="124"/>
      <c r="Y99" s="124"/>
      <c r="Z99" s="146">
        <f t="shared" si="15"/>
        <v>100</v>
      </c>
      <c r="AA99" s="144"/>
      <c r="AB99" s="145"/>
      <c r="AC99" s="143"/>
      <c r="AD99" s="143"/>
      <c r="AE99" s="144"/>
      <c r="AF99" s="144"/>
      <c r="AG99" s="143"/>
      <c r="AH99" s="143"/>
      <c r="AI99" s="143"/>
      <c r="AJ99" s="81"/>
      <c r="AK99" s="81"/>
      <c r="AL99" s="81"/>
      <c r="AM99" s="81"/>
      <c r="AN99" s="81"/>
      <c r="AO99" s="81"/>
      <c r="AP99" s="81"/>
    </row>
    <row r="100" spans="1:42" ht="21" x14ac:dyDescent="0.4">
      <c r="A100" s="81"/>
      <c r="B100" s="87"/>
      <c r="C100" s="155"/>
      <c r="D100" s="102"/>
      <c r="E100" s="102"/>
      <c r="F100" s="102"/>
      <c r="G100" s="123"/>
      <c r="H100" s="102"/>
      <c r="I100" s="102"/>
      <c r="J100" s="123"/>
      <c r="K100" s="102"/>
      <c r="L100" s="112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46">
        <f t="shared" si="15"/>
        <v>0</v>
      </c>
      <c r="AA100" s="144"/>
      <c r="AB100" s="145"/>
      <c r="AC100" s="143"/>
      <c r="AD100" s="143"/>
      <c r="AE100" s="144"/>
      <c r="AF100" s="144"/>
      <c r="AG100" s="143"/>
      <c r="AH100" s="143"/>
      <c r="AI100" s="143"/>
      <c r="AJ100" s="81"/>
      <c r="AK100" s="81"/>
      <c r="AL100" s="81"/>
      <c r="AM100" s="81"/>
      <c r="AN100" s="81"/>
      <c r="AO100" s="81"/>
      <c r="AP100" s="81"/>
    </row>
    <row r="101" spans="1:42" ht="21" x14ac:dyDescent="0.4">
      <c r="A101" s="81"/>
      <c r="B101" s="87"/>
      <c r="C101" s="111"/>
      <c r="D101" s="102"/>
      <c r="E101" s="102"/>
      <c r="F101" s="102"/>
      <c r="G101" s="156"/>
      <c r="H101" s="102"/>
      <c r="I101" s="102"/>
      <c r="J101" s="95"/>
      <c r="K101" s="102"/>
      <c r="L101" s="10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46">
        <f t="shared" si="15"/>
        <v>0</v>
      </c>
      <c r="AA101" s="144"/>
      <c r="AB101" s="145"/>
      <c r="AC101" s="143"/>
      <c r="AD101" s="143"/>
      <c r="AE101" s="144"/>
      <c r="AF101" s="144"/>
      <c r="AG101" s="143"/>
      <c r="AH101" s="143"/>
      <c r="AI101" s="143"/>
      <c r="AJ101" s="81"/>
      <c r="AK101" s="81"/>
      <c r="AL101" s="81"/>
      <c r="AM101" s="81"/>
      <c r="AN101" s="81"/>
      <c r="AO101" s="81"/>
      <c r="AP101" s="81"/>
    </row>
    <row r="102" spans="1:42" ht="6.9" customHeight="1" x14ac:dyDescent="0.4">
      <c r="A102" s="81"/>
      <c r="B102" s="87"/>
      <c r="C102" s="143"/>
      <c r="D102" s="143"/>
      <c r="E102" s="143"/>
      <c r="F102" s="143"/>
      <c r="G102" s="143"/>
      <c r="H102" s="143"/>
      <c r="I102" s="143"/>
      <c r="J102" s="143"/>
      <c r="K102" s="157"/>
      <c r="L102" s="144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4"/>
      <c r="AB102" s="158"/>
      <c r="AC102" s="143"/>
      <c r="AD102" s="143"/>
      <c r="AE102" s="148"/>
      <c r="AF102" s="144">
        <f>SUM(W102:AE102)</f>
        <v>0</v>
      </c>
      <c r="AG102" s="143"/>
      <c r="AH102" s="143"/>
      <c r="AI102" s="143"/>
      <c r="AJ102" s="81"/>
      <c r="AK102" s="81"/>
      <c r="AL102" s="81"/>
      <c r="AM102" s="81"/>
      <c r="AN102" s="81"/>
      <c r="AO102" s="81"/>
      <c r="AP102" s="81"/>
    </row>
    <row r="103" spans="1:42" ht="6.9" customHeight="1" x14ac:dyDescent="0.4">
      <c r="A103" s="81"/>
      <c r="B103" s="87"/>
      <c r="C103" s="143"/>
      <c r="D103" s="143"/>
      <c r="E103" s="143"/>
      <c r="F103" s="143"/>
      <c r="G103" s="143"/>
      <c r="H103" s="143"/>
      <c r="I103" s="143"/>
      <c r="J103" s="143"/>
      <c r="K103" s="157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59"/>
      <c r="AC103" s="143"/>
      <c r="AD103" s="143"/>
      <c r="AE103" s="144"/>
      <c r="AF103" s="148"/>
      <c r="AG103" s="143"/>
      <c r="AH103" s="143"/>
      <c r="AI103" s="143"/>
      <c r="AJ103" s="81"/>
      <c r="AK103" s="81"/>
      <c r="AL103" s="81"/>
      <c r="AM103" s="81"/>
      <c r="AN103" s="81"/>
      <c r="AO103" s="81"/>
      <c r="AP103" s="81"/>
    </row>
    <row r="104" spans="1:42" ht="21" x14ac:dyDescent="0.4">
      <c r="A104" s="81"/>
      <c r="B104" s="87"/>
      <c r="C104" s="143"/>
      <c r="D104" s="143"/>
      <c r="E104" s="143"/>
      <c r="F104" s="143"/>
      <c r="G104" s="143"/>
      <c r="H104" s="143"/>
      <c r="I104" s="143"/>
      <c r="J104" s="143"/>
      <c r="K104" s="144" t="s">
        <v>176</v>
      </c>
      <c r="L104" s="144"/>
      <c r="M104" s="146">
        <f t="shared" ref="M104:Z104" si="16">SUM(M78:M103)</f>
        <v>7000</v>
      </c>
      <c r="N104" s="146">
        <f t="shared" si="16"/>
        <v>92.86999999999999</v>
      </c>
      <c r="O104" s="146">
        <f t="shared" si="16"/>
        <v>1599.57</v>
      </c>
      <c r="P104" s="146">
        <f t="shared" si="16"/>
        <v>350</v>
      </c>
      <c r="Q104" s="146">
        <f t="shared" si="16"/>
        <v>0</v>
      </c>
      <c r="R104" s="146">
        <f t="shared" si="16"/>
        <v>0</v>
      </c>
      <c r="S104" s="146">
        <f t="shared" si="16"/>
        <v>0</v>
      </c>
      <c r="T104" s="146">
        <f t="shared" si="16"/>
        <v>0</v>
      </c>
      <c r="U104" s="146">
        <f t="shared" si="16"/>
        <v>0</v>
      </c>
      <c r="V104" s="146">
        <f t="shared" si="16"/>
        <v>0</v>
      </c>
      <c r="W104" s="146">
        <f t="shared" si="16"/>
        <v>0</v>
      </c>
      <c r="X104" s="146">
        <f t="shared" si="16"/>
        <v>500</v>
      </c>
      <c r="Y104" s="146">
        <f t="shared" ref="Y104" si="17">SUM(Y78:Y103)</f>
        <v>6570</v>
      </c>
      <c r="Z104" s="146">
        <f t="shared" si="16"/>
        <v>16112.44</v>
      </c>
      <c r="AA104" s="144"/>
      <c r="AB104" s="160">
        <f>SUM(AB78:AB103)</f>
        <v>0</v>
      </c>
      <c r="AC104" s="143"/>
      <c r="AD104" s="143"/>
      <c r="AE104" s="144">
        <f>SUM(AE78:AE103)</f>
        <v>0</v>
      </c>
      <c r="AF104" s="143"/>
      <c r="AG104" s="143"/>
      <c r="AH104" s="143"/>
      <c r="AI104" s="143"/>
      <c r="AJ104" s="81"/>
      <c r="AK104" s="81"/>
      <c r="AL104" s="81"/>
      <c r="AM104" s="81"/>
      <c r="AN104" s="81"/>
      <c r="AO104" s="81"/>
      <c r="AP104" s="81"/>
    </row>
    <row r="105" spans="1:42" ht="6.9" customHeight="1" thickBot="1" x14ac:dyDescent="0.45">
      <c r="A105" s="81"/>
      <c r="B105" s="130"/>
      <c r="C105" s="161"/>
      <c r="D105" s="161"/>
      <c r="E105" s="161"/>
      <c r="F105" s="161"/>
      <c r="G105" s="161"/>
      <c r="H105" s="161"/>
      <c r="I105" s="161"/>
      <c r="J105" s="161"/>
      <c r="K105" s="161"/>
      <c r="L105" s="162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2"/>
      <c r="AB105" s="164"/>
      <c r="AC105" s="143"/>
      <c r="AD105" s="143"/>
      <c r="AE105" s="163"/>
      <c r="AF105" s="143"/>
      <c r="AG105" s="143"/>
      <c r="AH105" s="143"/>
      <c r="AI105" s="143"/>
      <c r="AJ105" s="81"/>
      <c r="AK105" s="81"/>
      <c r="AL105" s="81"/>
      <c r="AM105" s="81"/>
      <c r="AN105" s="81"/>
      <c r="AO105" s="81"/>
      <c r="AP105" s="81"/>
    </row>
    <row r="106" spans="1:42" ht="21" x14ac:dyDescent="0.4">
      <c r="A106" s="81"/>
      <c r="B106" s="81"/>
      <c r="C106" s="143"/>
      <c r="D106" s="143"/>
      <c r="E106" s="143"/>
      <c r="F106" s="143"/>
      <c r="G106" s="143"/>
      <c r="H106" s="143"/>
      <c r="I106" s="143"/>
      <c r="J106" s="143"/>
      <c r="K106" s="143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3"/>
      <c r="AD106" s="143"/>
      <c r="AE106" s="144"/>
      <c r="AF106" s="143"/>
      <c r="AG106" s="143"/>
      <c r="AH106" s="143"/>
      <c r="AI106" s="143"/>
      <c r="AJ106" s="81"/>
      <c r="AK106" s="81"/>
      <c r="AL106" s="81"/>
      <c r="AM106" s="81"/>
      <c r="AN106" s="81"/>
      <c r="AO106" s="81"/>
      <c r="AP106" s="81"/>
    </row>
    <row r="107" spans="1:42" ht="21" x14ac:dyDescent="0.4">
      <c r="A107" s="81"/>
      <c r="B107" s="81"/>
      <c r="C107" s="143"/>
      <c r="D107" s="143"/>
      <c r="E107" s="143"/>
      <c r="F107" s="143"/>
      <c r="G107" s="143"/>
      <c r="H107" s="143"/>
      <c r="I107" s="143"/>
      <c r="J107" s="143"/>
      <c r="K107" s="143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3"/>
      <c r="AG107" s="143"/>
      <c r="AH107" s="143"/>
      <c r="AI107" s="143"/>
      <c r="AJ107" s="81"/>
      <c r="AK107" s="81"/>
      <c r="AL107" s="81"/>
      <c r="AM107" s="81"/>
      <c r="AN107" s="81"/>
      <c r="AO107" s="81"/>
      <c r="AP107" s="81"/>
    </row>
    <row r="108" spans="1:42" ht="21" x14ac:dyDescent="0.4">
      <c r="A108" s="81"/>
      <c r="B108" s="81"/>
      <c r="C108" s="143"/>
      <c r="D108" s="143"/>
      <c r="E108" s="143"/>
      <c r="F108" s="143"/>
      <c r="G108" s="143"/>
      <c r="H108" s="143"/>
      <c r="I108" s="143"/>
      <c r="J108" s="143"/>
      <c r="K108" s="81" t="s">
        <v>44</v>
      </c>
      <c r="L108" s="81"/>
      <c r="M108" s="108"/>
      <c r="N108" s="108"/>
      <c r="O108" s="81"/>
      <c r="P108" s="108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143"/>
      <c r="AH108" s="143"/>
      <c r="AI108" s="143"/>
      <c r="AJ108" s="81"/>
      <c r="AK108" s="81"/>
      <c r="AL108" s="81"/>
      <c r="AM108" s="81"/>
      <c r="AN108" s="81"/>
      <c r="AO108" s="81"/>
      <c r="AP108" s="81"/>
    </row>
    <row r="109" spans="1:42" ht="21" x14ac:dyDescent="0.4">
      <c r="A109" s="81"/>
      <c r="B109" s="81"/>
      <c r="C109" s="143"/>
      <c r="D109" s="143"/>
      <c r="E109" s="143"/>
      <c r="F109" s="143"/>
      <c r="G109" s="143"/>
      <c r="H109" s="143"/>
      <c r="I109" s="143"/>
      <c r="J109" s="143"/>
      <c r="K109" s="81"/>
      <c r="L109" s="81"/>
      <c r="M109" s="81"/>
      <c r="N109" s="104"/>
      <c r="O109" s="81"/>
      <c r="P109" s="108"/>
      <c r="Q109" s="81"/>
      <c r="R109" s="81"/>
      <c r="S109" s="81"/>
      <c r="T109" s="91" t="s">
        <v>19</v>
      </c>
      <c r="U109" s="89" t="s">
        <v>244</v>
      </c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143"/>
      <c r="AH109" s="143"/>
      <c r="AI109" s="143"/>
      <c r="AJ109" s="81"/>
      <c r="AK109" s="81"/>
      <c r="AL109" s="81"/>
      <c r="AM109" s="81"/>
      <c r="AN109" s="81"/>
      <c r="AO109" s="81"/>
      <c r="AP109" s="81"/>
    </row>
    <row r="110" spans="1:42" ht="21" x14ac:dyDescent="0.4">
      <c r="A110" s="81"/>
      <c r="B110" s="81"/>
      <c r="C110" s="143"/>
      <c r="D110" s="143"/>
      <c r="E110" s="143"/>
      <c r="F110" s="143"/>
      <c r="G110" s="143"/>
      <c r="H110" s="143"/>
      <c r="I110" s="143"/>
      <c r="J110" s="95" t="s">
        <v>27</v>
      </c>
      <c r="K110" s="81"/>
      <c r="L110" s="95"/>
      <c r="M110" s="165">
        <v>6496.66</v>
      </c>
      <c r="N110" s="108"/>
      <c r="O110" s="81">
        <v>20057.189999999999</v>
      </c>
      <c r="P110" s="108"/>
      <c r="Q110" s="81"/>
      <c r="R110" s="81"/>
      <c r="S110" s="91" t="s">
        <v>24</v>
      </c>
      <c r="T110" s="91" t="s">
        <v>28</v>
      </c>
      <c r="U110" s="89" t="s">
        <v>245</v>
      </c>
      <c r="V110" s="91" t="s">
        <v>23</v>
      </c>
      <c r="W110" s="91" t="s">
        <v>20</v>
      </c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143"/>
      <c r="AI110" s="143"/>
      <c r="AJ110" s="81"/>
      <c r="AK110" s="81"/>
      <c r="AL110" s="81"/>
      <c r="AM110" s="81"/>
      <c r="AN110" s="81"/>
      <c r="AO110" s="81"/>
      <c r="AP110" s="81"/>
    </row>
    <row r="111" spans="1:42" ht="21" x14ac:dyDescent="0.4">
      <c r="A111" s="81"/>
      <c r="B111" s="81"/>
      <c r="C111" s="143"/>
      <c r="D111" s="143"/>
      <c r="E111" s="143"/>
      <c r="F111" s="143"/>
      <c r="G111" s="143"/>
      <c r="H111" s="143"/>
      <c r="I111" s="143"/>
      <c r="J111" s="95"/>
      <c r="K111" s="81"/>
      <c r="L111" s="95"/>
      <c r="M111" s="165"/>
      <c r="N111" s="108"/>
      <c r="O111" s="81"/>
      <c r="P111" s="108"/>
      <c r="Q111" s="81"/>
      <c r="R111" s="81"/>
      <c r="S111" s="90"/>
      <c r="T111" s="91"/>
      <c r="U111" s="81"/>
      <c r="V111" s="9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143"/>
      <c r="AI111" s="143"/>
      <c r="AJ111" s="81"/>
      <c r="AK111" s="81"/>
      <c r="AL111" s="81"/>
      <c r="AM111" s="81"/>
      <c r="AN111" s="81"/>
      <c r="AO111" s="81"/>
      <c r="AP111" s="81"/>
    </row>
    <row r="112" spans="1:42" ht="21" x14ac:dyDescent="0.4">
      <c r="A112" s="81"/>
      <c r="B112" s="81"/>
      <c r="C112" s="143"/>
      <c r="D112" s="143"/>
      <c r="E112" s="143"/>
      <c r="F112" s="143"/>
      <c r="G112" s="143"/>
      <c r="H112" s="143"/>
      <c r="I112" s="143"/>
      <c r="J112" s="95"/>
      <c r="K112" s="81"/>
      <c r="L112" s="95"/>
      <c r="M112" s="165"/>
      <c r="N112" s="165"/>
      <c r="O112" s="165"/>
      <c r="P112" s="166"/>
      <c r="Q112" s="167" t="s">
        <v>183</v>
      </c>
      <c r="R112" s="166"/>
      <c r="S112" s="168">
        <v>6599.38</v>
      </c>
      <c r="T112" s="168">
        <v>13.86</v>
      </c>
      <c r="U112" s="166">
        <v>15326.1</v>
      </c>
      <c r="V112" s="168">
        <v>5807.32</v>
      </c>
      <c r="W112" s="169">
        <f>SUM(S112:V112)</f>
        <v>27746.66</v>
      </c>
      <c r="X112" s="108"/>
      <c r="Y112" s="108"/>
      <c r="Z112" s="108"/>
      <c r="AA112" s="81"/>
      <c r="AB112" s="81"/>
      <c r="AC112" s="81"/>
      <c r="AD112" s="81"/>
      <c r="AE112" s="81"/>
      <c r="AF112" s="81"/>
      <c r="AG112" s="81"/>
      <c r="AH112" s="143"/>
      <c r="AI112" s="143"/>
      <c r="AJ112" s="81"/>
      <c r="AK112" s="81"/>
      <c r="AL112" s="81"/>
      <c r="AM112" s="81"/>
      <c r="AN112" s="81"/>
      <c r="AO112" s="81"/>
      <c r="AP112" s="81"/>
    </row>
    <row r="113" spans="1:42" ht="21" x14ac:dyDescent="0.4">
      <c r="A113" s="81"/>
      <c r="B113" s="81"/>
      <c r="C113" s="143"/>
      <c r="D113" s="143"/>
      <c r="E113" s="143"/>
      <c r="F113" s="143"/>
      <c r="G113" s="143"/>
      <c r="H113" s="143"/>
      <c r="I113" s="143"/>
      <c r="J113" s="95"/>
      <c r="K113" s="81"/>
      <c r="L113" s="95"/>
      <c r="M113" s="165"/>
      <c r="N113" s="165"/>
      <c r="O113" s="165"/>
      <c r="P113" s="166"/>
      <c r="Q113" s="167"/>
      <c r="R113" s="166"/>
      <c r="S113" s="168"/>
      <c r="T113" s="168"/>
      <c r="U113" s="81"/>
      <c r="V113" s="168"/>
      <c r="W113" s="169"/>
      <c r="X113" s="108"/>
      <c r="Y113" s="108"/>
      <c r="Z113" s="108"/>
      <c r="AA113" s="81"/>
      <c r="AB113" s="81"/>
      <c r="AC113" s="81"/>
      <c r="AD113" s="81"/>
      <c r="AE113" s="81"/>
      <c r="AF113" s="81"/>
      <c r="AG113" s="81"/>
      <c r="AH113" s="143"/>
      <c r="AI113" s="143"/>
      <c r="AJ113" s="81"/>
      <c r="AK113" s="81"/>
      <c r="AL113" s="81"/>
      <c r="AM113" s="81"/>
      <c r="AN113" s="81"/>
      <c r="AO113" s="81"/>
      <c r="AP113" s="81"/>
    </row>
    <row r="114" spans="1:42" ht="21" x14ac:dyDescent="0.4">
      <c r="A114" s="81"/>
      <c r="B114" s="81"/>
      <c r="C114" s="143"/>
      <c r="D114" s="143"/>
      <c r="E114" s="143"/>
      <c r="F114" s="143"/>
      <c r="G114" s="143"/>
      <c r="H114" s="143"/>
      <c r="I114" s="143"/>
      <c r="J114" s="170"/>
      <c r="K114" s="171" t="s">
        <v>253</v>
      </c>
      <c r="L114" s="95"/>
      <c r="M114" s="165">
        <v>-150</v>
      </c>
      <c r="N114" s="165"/>
      <c r="O114" s="165">
        <v>-420</v>
      </c>
      <c r="P114" s="166"/>
      <c r="Q114" s="167"/>
      <c r="R114" s="166"/>
      <c r="S114" s="168"/>
      <c r="T114" s="168"/>
      <c r="U114" s="166"/>
      <c r="V114" s="168"/>
      <c r="W114" s="169"/>
      <c r="X114" s="108"/>
      <c r="Y114" s="108"/>
      <c r="Z114" s="108"/>
      <c r="AA114" s="81"/>
      <c r="AB114" s="81"/>
      <c r="AC114" s="81"/>
      <c r="AD114" s="81"/>
      <c r="AE114" s="81"/>
      <c r="AF114" s="81"/>
      <c r="AG114" s="81"/>
      <c r="AH114" s="143"/>
      <c r="AI114" s="143"/>
      <c r="AJ114" s="81"/>
      <c r="AK114" s="81"/>
      <c r="AL114" s="81"/>
      <c r="AM114" s="81"/>
      <c r="AN114" s="81"/>
      <c r="AO114" s="81"/>
      <c r="AP114" s="81"/>
    </row>
    <row r="115" spans="1:42" ht="21" x14ac:dyDescent="0.4">
      <c r="A115" s="81"/>
      <c r="B115" s="81"/>
      <c r="C115" s="143"/>
      <c r="D115" s="143"/>
      <c r="E115" s="143"/>
      <c r="F115" s="143"/>
      <c r="G115" s="143"/>
      <c r="H115" s="143"/>
      <c r="I115" s="143"/>
      <c r="J115" s="143"/>
      <c r="K115" s="172"/>
      <c r="L115" s="95"/>
      <c r="M115" s="165">
        <v>1</v>
      </c>
      <c r="N115" s="165"/>
      <c r="O115" s="165"/>
      <c r="P115" s="166"/>
      <c r="Q115" s="167"/>
      <c r="R115" s="166"/>
      <c r="S115" s="168"/>
      <c r="T115" s="168"/>
      <c r="U115" s="166"/>
      <c r="V115" s="168"/>
      <c r="W115" s="169"/>
      <c r="X115" s="108"/>
      <c r="Y115" s="108"/>
      <c r="Z115" s="108"/>
      <c r="AA115" s="81"/>
      <c r="AB115" s="81"/>
      <c r="AC115" s="81"/>
      <c r="AD115" s="81"/>
      <c r="AE115" s="81"/>
      <c r="AF115" s="81"/>
      <c r="AG115" s="81"/>
      <c r="AH115" s="143"/>
      <c r="AI115" s="143"/>
      <c r="AJ115" s="81"/>
      <c r="AK115" s="81"/>
      <c r="AL115" s="81"/>
      <c r="AM115" s="81"/>
      <c r="AN115" s="81"/>
      <c r="AO115" s="81"/>
      <c r="AP115" s="81"/>
    </row>
    <row r="116" spans="1:42" ht="21" x14ac:dyDescent="0.4">
      <c r="A116" s="81"/>
      <c r="B116" s="81"/>
      <c r="C116" s="143"/>
      <c r="D116" s="143"/>
      <c r="E116" s="143"/>
      <c r="F116" s="143"/>
      <c r="G116" s="143"/>
      <c r="H116" s="143"/>
      <c r="I116" s="143"/>
      <c r="J116" s="143"/>
      <c r="K116" s="172"/>
      <c r="L116" s="95"/>
      <c r="M116" s="165">
        <v>-18.32</v>
      </c>
      <c r="N116" s="165"/>
      <c r="O116" s="165"/>
      <c r="P116" s="166"/>
      <c r="Q116" s="166"/>
      <c r="R116" s="166"/>
      <c r="S116" s="173"/>
      <c r="T116" s="173"/>
      <c r="U116" s="166"/>
      <c r="V116" s="173"/>
      <c r="W116" s="173"/>
      <c r="X116" s="108"/>
      <c r="Y116" s="108"/>
      <c r="Z116" s="108"/>
      <c r="AA116" s="81"/>
      <c r="AB116" s="81"/>
      <c r="AC116" s="81"/>
      <c r="AD116" s="81"/>
      <c r="AE116" s="81"/>
      <c r="AF116" s="81"/>
      <c r="AG116" s="81"/>
      <c r="AH116" s="143"/>
      <c r="AI116" s="143"/>
      <c r="AJ116" s="81"/>
      <c r="AK116" s="81"/>
      <c r="AL116" s="81"/>
      <c r="AM116" s="81"/>
      <c r="AN116" s="81"/>
      <c r="AO116" s="81"/>
      <c r="AP116" s="81"/>
    </row>
    <row r="117" spans="1:42" ht="21" x14ac:dyDescent="0.4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172"/>
      <c r="L117" s="95"/>
      <c r="M117" s="165">
        <v>-1056</v>
      </c>
      <c r="N117" s="165"/>
      <c r="O117" s="174"/>
      <c r="P117" s="166"/>
      <c r="Q117" s="166"/>
      <c r="R117" s="166"/>
      <c r="S117" s="175"/>
      <c r="T117" s="175"/>
      <c r="U117" s="166"/>
      <c r="V117" s="173"/>
      <c r="W117" s="173"/>
      <c r="X117" s="108"/>
      <c r="Y117" s="108"/>
      <c r="Z117" s="108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</row>
    <row r="118" spans="1:42" ht="21" x14ac:dyDescent="0.4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95"/>
      <c r="M118" s="165">
        <v>-112.8</v>
      </c>
      <c r="N118" s="165"/>
      <c r="O118" s="174"/>
      <c r="P118" s="166"/>
      <c r="Q118" s="166"/>
      <c r="R118" s="167" t="s">
        <v>25</v>
      </c>
      <c r="S118" s="175">
        <f>N104</f>
        <v>92.86999999999999</v>
      </c>
      <c r="T118" s="175">
        <v>0</v>
      </c>
      <c r="U118" s="166"/>
      <c r="V118" s="169">
        <f>W118-S118-T118</f>
        <v>16019.57</v>
      </c>
      <c r="W118" s="169">
        <f>Z104</f>
        <v>16112.44</v>
      </c>
      <c r="X118" s="108"/>
      <c r="Y118" s="108"/>
      <c r="Z118" s="108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</row>
    <row r="119" spans="1:42" ht="21" x14ac:dyDescent="0.4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95"/>
      <c r="M119" s="165">
        <v>-35</v>
      </c>
      <c r="N119" s="165"/>
      <c r="O119" s="174"/>
      <c r="P119" s="166"/>
      <c r="Q119" s="166"/>
      <c r="R119" s="166" t="s">
        <v>29</v>
      </c>
      <c r="S119" s="175"/>
      <c r="T119" s="175"/>
      <c r="U119" s="166"/>
      <c r="V119" s="173"/>
      <c r="W119" s="173"/>
      <c r="X119" s="108"/>
      <c r="Y119" s="108"/>
      <c r="Z119" s="108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</row>
    <row r="120" spans="1:42" ht="21" x14ac:dyDescent="0.4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171" t="s">
        <v>362</v>
      </c>
      <c r="L120" s="95"/>
      <c r="M120" s="165">
        <v>420</v>
      </c>
      <c r="N120" s="165"/>
      <c r="O120" s="174"/>
      <c r="P120" s="166"/>
      <c r="Q120" s="166"/>
      <c r="R120" s="167" t="s">
        <v>13</v>
      </c>
      <c r="S120" s="175"/>
      <c r="T120" s="176">
        <f>AA66</f>
        <v>0</v>
      </c>
      <c r="U120" s="166"/>
      <c r="V120" s="169">
        <f>-AB66</f>
        <v>-11970.26</v>
      </c>
      <c r="W120" s="169">
        <f>-AB66</f>
        <v>-11970.26</v>
      </c>
      <c r="X120" s="108"/>
      <c r="Y120" s="108"/>
      <c r="Z120" s="108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</row>
    <row r="121" spans="1:42" ht="21" x14ac:dyDescent="0.4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177"/>
      <c r="L121" s="95"/>
      <c r="M121" s="165"/>
      <c r="N121" s="165"/>
      <c r="O121" s="174"/>
      <c r="P121" s="166"/>
      <c r="Q121" s="166"/>
      <c r="R121" s="167" t="s">
        <v>30</v>
      </c>
      <c r="S121" s="175"/>
      <c r="T121" s="178"/>
      <c r="U121" s="166"/>
      <c r="V121" s="173"/>
      <c r="W121" s="173"/>
      <c r="X121" s="108"/>
      <c r="Y121" s="108"/>
      <c r="Z121" s="108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</row>
    <row r="122" spans="1:42" ht="21" x14ac:dyDescent="0.4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177"/>
      <c r="L122" s="95"/>
      <c r="M122" s="165"/>
      <c r="N122" s="165"/>
      <c r="O122" s="174"/>
      <c r="P122" s="166"/>
      <c r="Q122" s="166"/>
      <c r="R122" s="167"/>
      <c r="S122" s="175"/>
      <c r="T122" s="178"/>
      <c r="U122" s="166">
        <f>-V122</f>
        <v>0</v>
      </c>
      <c r="V122" s="173"/>
      <c r="W122" s="173"/>
      <c r="X122" s="108"/>
      <c r="Y122" s="108"/>
      <c r="Z122" s="108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</row>
    <row r="123" spans="1:42" ht="21" x14ac:dyDescent="0.4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95"/>
      <c r="L123" s="95"/>
      <c r="M123" s="165"/>
      <c r="N123" s="165"/>
      <c r="O123" s="165"/>
      <c r="P123" s="166"/>
      <c r="Q123" s="166"/>
      <c r="R123" s="166"/>
      <c r="S123" s="173"/>
      <c r="T123" s="173"/>
      <c r="U123" s="166">
        <f>-V123</f>
        <v>4311.09</v>
      </c>
      <c r="V123" s="173">
        <f>-3600+100.8+250+485+15.53+50+832.86-2970+16.32+16.5+71.9+420</f>
        <v>-4311.09</v>
      </c>
      <c r="W123" s="173"/>
      <c r="X123" s="108"/>
      <c r="Y123" s="118"/>
      <c r="Z123" s="108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</row>
    <row r="124" spans="1:42" ht="6.9" customHeight="1" x14ac:dyDescent="0.4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179"/>
      <c r="N124" s="166"/>
      <c r="O124" s="179"/>
      <c r="P124" s="166"/>
      <c r="Q124" s="166"/>
      <c r="R124" s="166"/>
      <c r="S124" s="180"/>
      <c r="T124" s="180"/>
      <c r="U124" s="180"/>
      <c r="V124" s="180"/>
      <c r="W124" s="180"/>
      <c r="X124" s="108"/>
      <c r="Y124" s="108"/>
      <c r="Z124" s="108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</row>
    <row r="125" spans="1:42" ht="6.9" customHeight="1" x14ac:dyDescent="0.4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166"/>
      <c r="N125" s="166"/>
      <c r="O125" s="166"/>
      <c r="P125" s="166"/>
      <c r="Q125" s="166"/>
      <c r="R125" s="166"/>
      <c r="S125" s="173"/>
      <c r="T125" s="173"/>
      <c r="U125" s="173"/>
      <c r="V125" s="173"/>
      <c r="W125" s="173"/>
      <c r="X125" s="108"/>
      <c r="Y125" s="108"/>
      <c r="Z125" s="108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</row>
    <row r="126" spans="1:42" ht="21" x14ac:dyDescent="0.4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181">
        <f>SUM(M110:M122)</f>
        <v>5545.54</v>
      </c>
      <c r="N126" s="166"/>
      <c r="O126" s="181">
        <f>SUM(O110:O122)</f>
        <v>19637.189999999999</v>
      </c>
      <c r="P126" s="166"/>
      <c r="Q126" s="166"/>
      <c r="R126" s="166"/>
      <c r="S126" s="169">
        <f>SUM(S112:S124)</f>
        <v>6692.25</v>
      </c>
      <c r="T126" s="169">
        <f>SUM(T112:T124)</f>
        <v>13.86</v>
      </c>
      <c r="U126" s="169">
        <f>SUM(U112:U124)</f>
        <v>19637.190000000002</v>
      </c>
      <c r="V126" s="169">
        <f>SUM(V112:V124)</f>
        <v>5545.5399999999991</v>
      </c>
      <c r="W126" s="169"/>
      <c r="X126" s="182"/>
      <c r="Y126" s="182"/>
      <c r="Z126" s="81"/>
      <c r="AA126" s="81"/>
      <c r="AB126" s="81"/>
      <c r="AC126" s="81"/>
      <c r="AD126" s="108" t="s">
        <v>184</v>
      </c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</row>
    <row r="127" spans="1:42" ht="6.9" customHeight="1" x14ac:dyDescent="0.4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179"/>
      <c r="N127" s="166"/>
      <c r="O127" s="179"/>
      <c r="P127" s="166"/>
      <c r="Q127" s="166"/>
      <c r="R127" s="166"/>
      <c r="S127" s="183"/>
      <c r="T127" s="183"/>
      <c r="U127" s="183"/>
      <c r="V127" s="183"/>
      <c r="W127" s="169"/>
      <c r="X127" s="182"/>
      <c r="Y127" s="182"/>
      <c r="Z127" s="81"/>
      <c r="AA127" s="81"/>
      <c r="AB127" s="81"/>
      <c r="AC127" s="81"/>
      <c r="AD127" s="108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</row>
    <row r="128" spans="1:42" ht="21" x14ac:dyDescent="0.4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166"/>
      <c r="N128" s="166"/>
      <c r="O128" s="166"/>
      <c r="P128" s="166"/>
      <c r="Q128" s="166"/>
      <c r="R128" s="166"/>
      <c r="S128" s="169"/>
      <c r="T128" s="169"/>
      <c r="U128" s="169"/>
      <c r="V128" s="169"/>
      <c r="W128" s="169"/>
      <c r="X128" s="182"/>
      <c r="Y128" s="182"/>
      <c r="Z128" s="81"/>
      <c r="AA128" s="81"/>
      <c r="AB128" s="81"/>
      <c r="AC128" s="81"/>
      <c r="AD128" s="108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</row>
    <row r="129" spans="1:42" ht="21" x14ac:dyDescent="0.4">
      <c r="A129" s="81"/>
      <c r="B129" s="81"/>
      <c r="C129" s="81"/>
      <c r="D129" s="81"/>
      <c r="E129" s="81" t="s">
        <v>255</v>
      </c>
      <c r="F129" s="81"/>
      <c r="G129" s="81" t="s">
        <v>256</v>
      </c>
      <c r="H129" s="81"/>
      <c r="I129" s="81"/>
      <c r="J129" s="81">
        <v>19060.5</v>
      </c>
      <c r="K129" s="81"/>
      <c r="L129" s="81"/>
      <c r="M129" s="166"/>
      <c r="N129" s="166"/>
      <c r="O129" s="166"/>
      <c r="P129" s="166"/>
      <c r="Q129" s="166"/>
      <c r="R129" s="166"/>
      <c r="S129" s="181"/>
      <c r="T129" s="181"/>
      <c r="U129" s="81"/>
      <c r="V129" s="181">
        <f>SUM(S126:V126)</f>
        <v>31888.840000000004</v>
      </c>
      <c r="W129" s="181">
        <f>SUM(W112:W124)</f>
        <v>31888.839999999997</v>
      </c>
      <c r="X129" s="182"/>
      <c r="Y129" s="182"/>
      <c r="Z129" s="81"/>
      <c r="AA129" s="108"/>
      <c r="AB129" s="81"/>
      <c r="AC129" s="81"/>
      <c r="AD129" s="108">
        <f>V129-W129</f>
        <v>0</v>
      </c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</row>
    <row r="130" spans="1:42" ht="6.9" customHeight="1" x14ac:dyDescent="0.4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108"/>
      <c r="N130" s="108"/>
      <c r="O130" s="108"/>
      <c r="P130" s="108"/>
      <c r="Q130" s="108"/>
      <c r="R130" s="108"/>
      <c r="S130" s="108"/>
      <c r="T130" s="108"/>
      <c r="U130" s="81"/>
      <c r="V130" s="127"/>
      <c r="W130" s="127"/>
      <c r="X130" s="108"/>
      <c r="Y130" s="108"/>
      <c r="Z130" s="81"/>
      <c r="AA130" s="81"/>
      <c r="AB130" s="81"/>
      <c r="AC130" s="81"/>
      <c r="AD130" s="184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</row>
    <row r="131" spans="1:42" ht="21" x14ac:dyDescent="0.4">
      <c r="A131" s="81"/>
      <c r="B131" s="81"/>
      <c r="C131" s="81"/>
      <c r="D131" s="81"/>
      <c r="E131" s="81"/>
      <c r="F131" s="81"/>
      <c r="G131" s="166"/>
      <c r="H131" s="185"/>
      <c r="I131" s="81"/>
      <c r="J131" s="81">
        <v>15326.1</v>
      </c>
      <c r="K131" s="81"/>
      <c r="L131" s="81"/>
      <c r="M131" s="108"/>
      <c r="N131" s="108"/>
      <c r="O131" s="108"/>
      <c r="P131" s="108"/>
      <c r="Q131" s="108"/>
      <c r="R131" s="108"/>
      <c r="S131" s="108"/>
      <c r="T131" s="108"/>
      <c r="U131" s="81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</row>
    <row r="132" spans="1:42" ht="21" x14ac:dyDescent="0.4">
      <c r="A132" s="81"/>
      <c r="B132" s="81"/>
      <c r="C132" s="81"/>
      <c r="D132" s="81"/>
      <c r="E132" s="81"/>
      <c r="F132" s="81"/>
      <c r="G132" s="81"/>
      <c r="H132" s="81"/>
      <c r="I132" s="81"/>
      <c r="J132" s="81">
        <v>3734.4</v>
      </c>
      <c r="K132" s="186" t="s">
        <v>261</v>
      </c>
      <c r="L132" s="81"/>
      <c r="M132" s="108"/>
      <c r="N132" s="108"/>
      <c r="O132" s="108"/>
      <c r="P132" s="108"/>
      <c r="Q132" s="108"/>
      <c r="R132" s="108"/>
      <c r="S132" s="108"/>
      <c r="T132" s="108"/>
      <c r="U132" s="81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</row>
    <row r="133" spans="1:42" ht="21" x14ac:dyDescent="0.4">
      <c r="A133" s="81"/>
      <c r="B133" s="81"/>
      <c r="C133" s="81"/>
      <c r="D133" s="81"/>
      <c r="E133" s="81"/>
      <c r="F133" s="81"/>
      <c r="G133" s="166"/>
      <c r="H133" s="185"/>
      <c r="I133" s="81"/>
      <c r="J133" s="81"/>
      <c r="K133" s="81"/>
      <c r="L133" s="81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</row>
    <row r="134" spans="1:42" ht="21" x14ac:dyDescent="0.4">
      <c r="A134" s="81"/>
      <c r="B134" s="81"/>
      <c r="C134" s="81"/>
      <c r="D134" s="81"/>
      <c r="E134" s="81"/>
      <c r="F134" s="81"/>
      <c r="G134" s="81"/>
      <c r="H134" s="165"/>
      <c r="I134" s="81"/>
      <c r="J134" s="166"/>
      <c r="K134" s="81"/>
      <c r="L134" s="81"/>
      <c r="M134" s="108">
        <f>M126-V126</f>
        <v>0</v>
      </c>
      <c r="N134" s="108"/>
      <c r="O134" s="108"/>
      <c r="P134" s="108"/>
      <c r="Q134" s="187" t="s">
        <v>357</v>
      </c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</row>
    <row r="135" spans="1:42" ht="21" x14ac:dyDescent="0.4">
      <c r="A135" s="81"/>
      <c r="B135" s="81"/>
      <c r="C135" s="81"/>
      <c r="D135" s="81"/>
      <c r="E135" s="81"/>
      <c r="F135" s="81"/>
      <c r="G135" s="81"/>
      <c r="H135" s="165"/>
      <c r="I135" s="81"/>
      <c r="J135" s="81">
        <f>J131+J132</f>
        <v>19060.5</v>
      </c>
      <c r="K135" s="186" t="s">
        <v>260</v>
      </c>
      <c r="L135" s="81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</row>
    <row r="136" spans="1:42" ht="21" x14ac:dyDescent="0.4">
      <c r="A136" s="81"/>
      <c r="B136" s="81"/>
      <c r="C136" s="81"/>
      <c r="D136" s="81"/>
      <c r="E136" s="81"/>
      <c r="F136" s="81"/>
      <c r="G136" s="81" t="s">
        <v>258</v>
      </c>
      <c r="H136" s="165"/>
      <c r="I136" s="81"/>
      <c r="J136" s="81">
        <f>J129-J135</f>
        <v>0</v>
      </c>
      <c r="K136" s="81"/>
      <c r="L136" s="81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81"/>
      <c r="AG136" s="81">
        <f>ROUND((AC136/20%)-V136,2)</f>
        <v>0</v>
      </c>
      <c r="AH136" s="81"/>
      <c r="AI136" s="81"/>
      <c r="AJ136" s="81"/>
      <c r="AK136" s="81"/>
      <c r="AL136" s="81"/>
      <c r="AM136" s="81"/>
      <c r="AN136" s="81"/>
      <c r="AO136" s="81"/>
      <c r="AP136" s="81"/>
    </row>
    <row r="137" spans="1:42" ht="21" x14ac:dyDescent="0.4">
      <c r="A137" s="81"/>
      <c r="B137" s="81"/>
      <c r="C137" s="81"/>
      <c r="D137" s="81"/>
      <c r="E137" s="81"/>
      <c r="F137" s="81"/>
      <c r="G137" s="81"/>
      <c r="H137" s="165"/>
      <c r="I137" s="81"/>
      <c r="J137" s="81"/>
      <c r="K137" s="81"/>
      <c r="L137" s="81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81"/>
      <c r="AG137" s="81">
        <f t="shared" ref="AG137" si="18">ROUND((AC137/20%)-W137,2)</f>
        <v>0</v>
      </c>
      <c r="AH137" s="81"/>
      <c r="AI137" s="81"/>
      <c r="AJ137" s="81"/>
      <c r="AK137" s="81"/>
      <c r="AL137" s="81"/>
      <c r="AM137" s="81"/>
      <c r="AN137" s="81"/>
      <c r="AO137" s="81"/>
      <c r="AP137" s="81"/>
    </row>
    <row r="138" spans="1:42" ht="21" x14ac:dyDescent="0.4">
      <c r="A138" s="81"/>
      <c r="B138" s="81"/>
      <c r="C138" s="81"/>
      <c r="D138" s="81"/>
      <c r="E138" s="81"/>
      <c r="F138" s="81"/>
      <c r="G138" s="81"/>
      <c r="H138" s="165"/>
      <c r="I138" s="81"/>
      <c r="J138" s="81"/>
      <c r="K138" s="81"/>
      <c r="L138" s="81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</row>
    <row r="139" spans="1:42" ht="21" x14ac:dyDescent="0.4">
      <c r="A139" s="81"/>
      <c r="B139" s="81"/>
      <c r="C139" s="81"/>
      <c r="D139" s="81"/>
      <c r="E139" s="81"/>
      <c r="F139" s="81"/>
      <c r="G139" s="81"/>
      <c r="H139" s="165"/>
      <c r="I139" s="81"/>
      <c r="J139" s="81"/>
      <c r="K139" s="81"/>
      <c r="L139" s="81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81"/>
      <c r="AG139" s="81">
        <f t="shared" ref="AG139:AG141" si="19">ROUND((AC139/20%)-W139,2)</f>
        <v>0</v>
      </c>
      <c r="AH139" s="81"/>
      <c r="AI139" s="81"/>
      <c r="AJ139" s="81"/>
      <c r="AK139" s="81"/>
      <c r="AL139" s="81"/>
      <c r="AM139" s="81"/>
      <c r="AN139" s="81"/>
      <c r="AO139" s="81"/>
      <c r="AP139" s="81"/>
    </row>
    <row r="140" spans="1:42" ht="21" x14ac:dyDescent="0.4">
      <c r="A140" s="81"/>
      <c r="B140" s="81"/>
      <c r="C140" s="81"/>
      <c r="D140" s="81"/>
      <c r="E140" s="81"/>
      <c r="F140" s="81"/>
      <c r="G140" s="81" t="s">
        <v>257</v>
      </c>
      <c r="H140" s="81"/>
      <c r="I140" s="81"/>
      <c r="J140" s="81">
        <v>7865.42</v>
      </c>
      <c r="K140" s="81"/>
      <c r="L140" s="81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81"/>
      <c r="AG140" s="81">
        <f t="shared" si="19"/>
        <v>0</v>
      </c>
      <c r="AH140" s="81"/>
      <c r="AI140" s="81"/>
      <c r="AJ140" s="81"/>
      <c r="AK140" s="81"/>
      <c r="AL140" s="81"/>
      <c r="AM140" s="81"/>
      <c r="AN140" s="81"/>
      <c r="AO140" s="81"/>
      <c r="AP140" s="81"/>
    </row>
    <row r="141" spans="1:42" ht="21" x14ac:dyDescent="0.4">
      <c r="A141" s="81"/>
      <c r="B141" s="81"/>
      <c r="C141" s="81"/>
      <c r="D141" s="81"/>
      <c r="E141" s="81"/>
      <c r="F141" s="81"/>
      <c r="G141" s="81"/>
      <c r="H141" s="166"/>
      <c r="I141" s="81"/>
      <c r="J141" s="81">
        <v>5807.32</v>
      </c>
      <c r="K141" s="81"/>
      <c r="L141" s="81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81"/>
      <c r="AG141" s="81">
        <f t="shared" si="19"/>
        <v>0</v>
      </c>
      <c r="AH141" s="81"/>
      <c r="AI141" s="81"/>
      <c r="AJ141" s="81"/>
      <c r="AK141" s="81"/>
      <c r="AL141" s="81"/>
      <c r="AM141" s="81"/>
      <c r="AN141" s="81"/>
      <c r="AO141" s="81"/>
      <c r="AP141" s="81"/>
    </row>
    <row r="142" spans="1:42" ht="21" x14ac:dyDescent="0.4">
      <c r="A142" s="81"/>
      <c r="B142" s="81"/>
      <c r="C142" s="81"/>
      <c r="D142" s="81"/>
      <c r="E142" s="81"/>
      <c r="F142" s="81"/>
      <c r="G142" s="81"/>
      <c r="H142" s="81"/>
      <c r="I142" s="81"/>
      <c r="J142" s="81">
        <v>35</v>
      </c>
      <c r="K142" s="186" t="s">
        <v>264</v>
      </c>
      <c r="L142" s="81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</row>
    <row r="143" spans="1:42" ht="21" x14ac:dyDescent="0.4">
      <c r="A143" s="81"/>
      <c r="B143" s="81"/>
      <c r="C143" s="81"/>
      <c r="D143" s="81"/>
      <c r="E143" s="81"/>
      <c r="F143" s="81"/>
      <c r="G143" s="81"/>
      <c r="H143" s="166"/>
      <c r="I143" s="81"/>
      <c r="J143" s="81">
        <v>1852.5</v>
      </c>
      <c r="K143" s="186" t="s">
        <v>261</v>
      </c>
      <c r="L143" s="81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81"/>
      <c r="AG143" s="81">
        <f t="shared" ref="AG143:AG152" si="20">ROUND((AC143/20%)-W143,2)</f>
        <v>0</v>
      </c>
      <c r="AH143" s="81"/>
      <c r="AI143" s="81"/>
      <c r="AJ143" s="81"/>
      <c r="AK143" s="81"/>
      <c r="AL143" s="81"/>
      <c r="AM143" s="81"/>
      <c r="AN143" s="81"/>
      <c r="AO143" s="81"/>
      <c r="AP143" s="81"/>
    </row>
    <row r="144" spans="1:42" ht="21" x14ac:dyDescent="0.4">
      <c r="A144" s="81"/>
      <c r="B144" s="81"/>
      <c r="C144" s="81"/>
      <c r="D144" s="81"/>
      <c r="E144" s="81"/>
      <c r="F144" s="81"/>
      <c r="G144" s="81"/>
      <c r="H144" s="81"/>
      <c r="I144" s="81"/>
      <c r="J144" s="81">
        <v>21.6</v>
      </c>
      <c r="K144" s="186" t="s">
        <v>265</v>
      </c>
      <c r="L144" s="81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81"/>
      <c r="AG144" s="81">
        <f t="shared" si="20"/>
        <v>0</v>
      </c>
      <c r="AH144" s="81"/>
      <c r="AI144" s="81"/>
      <c r="AJ144" s="81"/>
      <c r="AK144" s="81"/>
      <c r="AL144" s="81"/>
      <c r="AM144" s="81"/>
      <c r="AN144" s="81"/>
      <c r="AO144" s="81"/>
      <c r="AP144" s="81"/>
    </row>
    <row r="145" spans="1:42" ht="21" x14ac:dyDescent="0.4">
      <c r="A145" s="81"/>
      <c r="B145" s="81"/>
      <c r="C145" s="81"/>
      <c r="D145" s="81"/>
      <c r="E145" s="81"/>
      <c r="F145" s="81"/>
      <c r="G145" s="81"/>
      <c r="H145" s="81"/>
      <c r="I145" s="81"/>
      <c r="J145" s="81">
        <v>150</v>
      </c>
      <c r="K145" s="81" t="s">
        <v>263</v>
      </c>
      <c r="L145" s="81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81"/>
      <c r="AG145" s="81">
        <f t="shared" si="20"/>
        <v>0</v>
      </c>
      <c r="AH145" s="81"/>
      <c r="AI145" s="81"/>
      <c r="AJ145" s="81"/>
      <c r="AK145" s="81"/>
      <c r="AL145" s="81"/>
      <c r="AM145" s="81"/>
      <c r="AN145" s="81"/>
      <c r="AO145" s="81"/>
      <c r="AP145" s="81"/>
    </row>
    <row r="146" spans="1:42" ht="21" x14ac:dyDescent="0.4">
      <c r="A146" s="81"/>
      <c r="B146" s="81"/>
      <c r="C146" s="81"/>
      <c r="D146" s="81"/>
      <c r="E146" s="81"/>
      <c r="F146" s="81"/>
      <c r="G146" s="81"/>
      <c r="H146" s="81"/>
      <c r="I146" s="81"/>
      <c r="J146" s="81">
        <v>-1</v>
      </c>
      <c r="K146" s="81" t="s">
        <v>262</v>
      </c>
      <c r="L146" s="81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81"/>
      <c r="AG146" s="81">
        <f t="shared" si="20"/>
        <v>0</v>
      </c>
      <c r="AH146" s="81"/>
      <c r="AI146" s="81"/>
      <c r="AJ146" s="81"/>
      <c r="AK146" s="81"/>
      <c r="AL146" s="81"/>
      <c r="AM146" s="81"/>
      <c r="AN146" s="81"/>
      <c r="AO146" s="81"/>
      <c r="AP146" s="81"/>
    </row>
    <row r="147" spans="1:42" ht="21" x14ac:dyDescent="0.4">
      <c r="A147" s="81"/>
      <c r="B147" s="81"/>
      <c r="C147" s="81"/>
      <c r="D147" s="81"/>
      <c r="E147" s="81"/>
      <c r="F147" s="81"/>
      <c r="G147" s="81"/>
      <c r="H147" s="81"/>
      <c r="I147" s="81"/>
      <c r="J147" s="81">
        <f>J141+J142+J143+J144+J145+J146</f>
        <v>7865.42</v>
      </c>
      <c r="K147" s="186" t="s">
        <v>259</v>
      </c>
      <c r="L147" s="81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81"/>
      <c r="AG147" s="81">
        <f t="shared" si="20"/>
        <v>0</v>
      </c>
      <c r="AH147" s="81"/>
      <c r="AI147" s="81"/>
      <c r="AJ147" s="81"/>
      <c r="AK147" s="81"/>
      <c r="AL147" s="81"/>
      <c r="AM147" s="81"/>
      <c r="AN147" s="81"/>
      <c r="AO147" s="81"/>
      <c r="AP147" s="81"/>
    </row>
    <row r="148" spans="1:42" ht="21" x14ac:dyDescent="0.4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81"/>
      <c r="AG148" s="81">
        <f t="shared" si="20"/>
        <v>0</v>
      </c>
      <c r="AH148" s="108">
        <f>SUM(AB108:AB148)</f>
        <v>0</v>
      </c>
      <c r="AI148" s="81"/>
      <c r="AJ148" s="81"/>
      <c r="AK148" s="81"/>
      <c r="AL148" s="81"/>
      <c r="AM148" s="81"/>
      <c r="AN148" s="81"/>
      <c r="AO148" s="81"/>
      <c r="AP148" s="81"/>
    </row>
    <row r="149" spans="1:42" ht="21" x14ac:dyDescent="0.4">
      <c r="A149" s="81"/>
      <c r="B149" s="81"/>
      <c r="C149" s="81"/>
      <c r="D149" s="81"/>
      <c r="E149" s="81"/>
      <c r="F149" s="81"/>
      <c r="G149" s="81" t="s">
        <v>258</v>
      </c>
      <c r="H149" s="81"/>
      <c r="I149" s="81"/>
      <c r="J149" s="81">
        <f>J140-J147</f>
        <v>0</v>
      </c>
      <c r="K149" s="81"/>
      <c r="L149" s="81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81"/>
      <c r="AG149" s="81">
        <f t="shared" si="20"/>
        <v>0</v>
      </c>
      <c r="AH149" s="81"/>
      <c r="AI149" s="81"/>
      <c r="AJ149" s="81"/>
      <c r="AK149" s="81"/>
      <c r="AL149" s="81"/>
      <c r="AM149" s="81"/>
      <c r="AN149" s="81"/>
      <c r="AO149" s="81"/>
      <c r="AP149" s="81"/>
    </row>
    <row r="150" spans="1:42" x14ac:dyDescent="0.3"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G150">
        <f t="shared" si="20"/>
        <v>0</v>
      </c>
    </row>
    <row r="151" spans="1:42" x14ac:dyDescent="0.3"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G151">
        <f t="shared" si="20"/>
        <v>0</v>
      </c>
    </row>
    <row r="152" spans="1:42" x14ac:dyDescent="0.3"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G152">
        <f t="shared" si="20"/>
        <v>0</v>
      </c>
    </row>
    <row r="153" spans="1:42" x14ac:dyDescent="0.3"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spans="1:42" x14ac:dyDescent="0.3"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G154">
        <f>ROUND((AC154/20%)-W154,2)</f>
        <v>0</v>
      </c>
    </row>
    <row r="155" spans="1:42" x14ac:dyDescent="0.3"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spans="1:42" x14ac:dyDescent="0.3"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G156">
        <f t="shared" ref="AG156:AG158" si="21">ROUND((AC156/20%)-W156,2)</f>
        <v>0</v>
      </c>
    </row>
    <row r="157" spans="1:42" x14ac:dyDescent="0.3"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G157">
        <f t="shared" si="21"/>
        <v>0</v>
      </c>
    </row>
    <row r="158" spans="1:42" x14ac:dyDescent="0.3"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G158">
        <f t="shared" si="21"/>
        <v>0</v>
      </c>
    </row>
    <row r="159" spans="1:42" x14ac:dyDescent="0.3"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spans="1:42" x14ac:dyDescent="0.3"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G160">
        <f t="shared" ref="AG160:AG163" si="22">ROUND((AC160/20%)-W160,2)</f>
        <v>0</v>
      </c>
    </row>
    <row r="161" spans="13:33" x14ac:dyDescent="0.3"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G161">
        <f t="shared" si="22"/>
        <v>0</v>
      </c>
    </row>
    <row r="162" spans="13:33" x14ac:dyDescent="0.3"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G162">
        <f t="shared" si="22"/>
        <v>0</v>
      </c>
    </row>
    <row r="163" spans="13:33" x14ac:dyDescent="0.3"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G163">
        <f t="shared" si="22"/>
        <v>0</v>
      </c>
    </row>
    <row r="164" spans="13:33" x14ac:dyDescent="0.3"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G164">
        <f>ROUND((AC164/20%)-S164,2)</f>
        <v>0</v>
      </c>
    </row>
    <row r="165" spans="13:33" x14ac:dyDescent="0.3"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spans="13:33" x14ac:dyDescent="0.3"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spans="13:33" x14ac:dyDescent="0.3"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G167">
        <f t="shared" ref="AG167:AG169" si="23">ROUND((AC167/20%)-W167,2)</f>
        <v>0</v>
      </c>
    </row>
    <row r="168" spans="13:33" x14ac:dyDescent="0.3"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G168">
        <f t="shared" si="23"/>
        <v>0</v>
      </c>
    </row>
    <row r="169" spans="13:33" x14ac:dyDescent="0.3"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G169">
        <f t="shared" si="23"/>
        <v>0</v>
      </c>
    </row>
    <row r="170" spans="13:33" x14ac:dyDescent="0.3"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spans="13:33" x14ac:dyDescent="0.3"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spans="13:33" x14ac:dyDescent="0.3"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G172">
        <f>ROUND((AC172/20%)-W172,2)</f>
        <v>0</v>
      </c>
    </row>
    <row r="173" spans="13:33" x14ac:dyDescent="0.3"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13:33" x14ac:dyDescent="0.3"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13:33" x14ac:dyDescent="0.3"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G175">
        <f>ROUND((AC175/20%)-W175,2)</f>
        <v>0</v>
      </c>
    </row>
    <row r="176" spans="13:33" x14ac:dyDescent="0.3"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spans="13:34" x14ac:dyDescent="0.3"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13:34" x14ac:dyDescent="0.3"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G178">
        <f t="shared" ref="AG178:AG188" si="24">ROUND((AC178/20%)-W178,2)</f>
        <v>0</v>
      </c>
    </row>
    <row r="179" spans="13:34" x14ac:dyDescent="0.3"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G179">
        <f t="shared" si="24"/>
        <v>0</v>
      </c>
    </row>
    <row r="180" spans="13:34" x14ac:dyDescent="0.3"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G180">
        <f t="shared" si="24"/>
        <v>0</v>
      </c>
    </row>
    <row r="181" spans="13:34" x14ac:dyDescent="0.3"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G181">
        <f t="shared" si="24"/>
        <v>0</v>
      </c>
    </row>
    <row r="182" spans="13:34" x14ac:dyDescent="0.3"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G182">
        <f t="shared" si="24"/>
        <v>0</v>
      </c>
    </row>
    <row r="183" spans="13:34" x14ac:dyDescent="0.3"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G183">
        <f t="shared" si="24"/>
        <v>0</v>
      </c>
    </row>
    <row r="184" spans="13:34" x14ac:dyDescent="0.3"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G184">
        <f t="shared" si="24"/>
        <v>0</v>
      </c>
    </row>
    <row r="185" spans="13:34" x14ac:dyDescent="0.3"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G185">
        <f t="shared" si="24"/>
        <v>0</v>
      </c>
    </row>
    <row r="186" spans="13:34" x14ac:dyDescent="0.3"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G186">
        <f t="shared" si="24"/>
        <v>0</v>
      </c>
    </row>
    <row r="187" spans="13:34" x14ac:dyDescent="0.3"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G187">
        <f t="shared" si="24"/>
        <v>0</v>
      </c>
      <c r="AH187" s="13">
        <f>SUM(AB108:AB187)</f>
        <v>0</v>
      </c>
    </row>
    <row r="188" spans="13:34" x14ac:dyDescent="0.3"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G188">
        <f t="shared" si="24"/>
        <v>0</v>
      </c>
    </row>
    <row r="189" spans="13:34" x14ac:dyDescent="0.3"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spans="13:34" x14ac:dyDescent="0.3"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spans="13:34" x14ac:dyDescent="0.3"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spans="13:34" x14ac:dyDescent="0.3"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spans="13:33" x14ac:dyDescent="0.3"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G193">
        <f t="shared" ref="AG193:AG194" si="25">ROUND((AC193/20%)-W193,2)</f>
        <v>0</v>
      </c>
    </row>
    <row r="194" spans="13:33" x14ac:dyDescent="0.3"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G194">
        <f t="shared" si="25"/>
        <v>0</v>
      </c>
    </row>
    <row r="195" spans="13:33" x14ac:dyDescent="0.3"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spans="13:33" x14ac:dyDescent="0.3">
      <c r="M196" s="13"/>
      <c r="N196" s="13"/>
      <c r="O196" s="13"/>
      <c r="P196" s="188" t="s">
        <v>31</v>
      </c>
      <c r="Q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spans="13:33" ht="6.9" customHeight="1" x14ac:dyDescent="0.3"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3"/>
      <c r="AE197" s="13"/>
    </row>
    <row r="198" spans="13:33" ht="6.9" customHeight="1" x14ac:dyDescent="0.3"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spans="13:33" x14ac:dyDescent="0.3">
      <c r="M199" s="13">
        <f>SUM(M108:M197)</f>
        <v>11091.08</v>
      </c>
      <c r="N199" s="13">
        <f>SUM(N108:N197)</f>
        <v>0</v>
      </c>
      <c r="O199" s="13"/>
      <c r="P199" s="13">
        <f>SUM(P108:P197)</f>
        <v>0</v>
      </c>
      <c r="Q199" s="13">
        <f>SUM(Q108:Q197)</f>
        <v>0</v>
      </c>
      <c r="R199" s="13">
        <f>SUM(R108:R197)</f>
        <v>0</v>
      </c>
      <c r="S199" s="13">
        <f>SUM(S108:S197)</f>
        <v>13384.5</v>
      </c>
      <c r="T199" s="13"/>
      <c r="U199" s="13">
        <f>SUM(U108:U197)</f>
        <v>39274.380000000005</v>
      </c>
      <c r="V199" s="13">
        <f>SUM(V108:V197)</f>
        <v>42979.92</v>
      </c>
      <c r="W199" s="13">
        <f>SUM(W108:W197)</f>
        <v>63777.679999999993</v>
      </c>
      <c r="X199" s="13"/>
      <c r="Y199" s="13"/>
      <c r="Z199" s="13">
        <f>SUM(Z108:Z197)</f>
        <v>0</v>
      </c>
      <c r="AA199" s="13"/>
      <c r="AB199" s="13">
        <f>SUM(AB108:AB197)</f>
        <v>0</v>
      </c>
      <c r="AC199" s="13">
        <f>SUM(AC108:AC197)</f>
        <v>0</v>
      </c>
      <c r="AD199" s="13"/>
      <c r="AE199" s="13"/>
    </row>
    <row r="200" spans="13:33" ht="6.9" customHeight="1" x14ac:dyDescent="0.3"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3"/>
      <c r="AE200" s="13"/>
    </row>
    <row r="201" spans="13:33" x14ac:dyDescent="0.3"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5" spans="13:33" x14ac:dyDescent="0.3">
      <c r="AB205" s="13">
        <f>AB199-AB203</f>
        <v>0</v>
      </c>
    </row>
  </sheetData>
  <pageMargins left="0.25" right="0.25" top="0.75" bottom="0.75" header="0.3" footer="0.3"/>
  <pageSetup paperSize="9" orientation="landscape" r:id="rId1"/>
  <headerFooter>
    <oddFooter>&amp;C&amp;P  of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63"/>
  <sheetViews>
    <sheetView workbookViewId="0">
      <pane ySplit="5" topLeftCell="A18" activePane="bottomLeft" state="frozen"/>
      <selection activeCell="Z28" sqref="Z28"/>
      <selection pane="bottomLeft" activeCell="K27" sqref="B8:K27"/>
    </sheetView>
  </sheetViews>
  <sheetFormatPr defaultRowHeight="14.4" x14ac:dyDescent="0.3"/>
  <cols>
    <col min="2" max="2" width="26.77734375" bestFit="1" customWidth="1"/>
    <col min="3" max="3" width="3.5546875" customWidth="1"/>
    <col min="4" max="4" width="2.33203125" customWidth="1"/>
    <col min="5" max="5" width="10.6640625" bestFit="1" customWidth="1"/>
    <col min="6" max="6" width="1.6640625" customWidth="1"/>
    <col min="7" max="7" width="9.33203125" customWidth="1"/>
    <col min="8" max="8" width="1.6640625" customWidth="1"/>
    <col min="9" max="9" width="9.33203125" customWidth="1"/>
    <col min="10" max="10" width="1.6640625" customWidth="1"/>
    <col min="11" max="11" width="9.33203125" customWidth="1"/>
    <col min="12" max="12" width="1.6640625" customWidth="1"/>
    <col min="13" max="13" width="9.33203125" customWidth="1"/>
    <col min="14" max="14" width="1.6640625" customWidth="1"/>
    <col min="15" max="15" width="9.33203125" customWidth="1"/>
    <col min="16" max="16" width="1.6640625" customWidth="1"/>
  </cols>
  <sheetData>
    <row r="1" spans="2:15" ht="15" customHeight="1" x14ac:dyDescent="0.3"/>
    <row r="2" spans="2:15" ht="15" customHeight="1" x14ac:dyDescent="0.3">
      <c r="B2" s="16" t="s">
        <v>40</v>
      </c>
      <c r="C2" s="18" t="s">
        <v>254</v>
      </c>
      <c r="I2" s="16" t="s">
        <v>226</v>
      </c>
    </row>
    <row r="3" spans="2:15" ht="15" customHeight="1" x14ac:dyDescent="0.3"/>
    <row r="4" spans="2:15" x14ac:dyDescent="0.3">
      <c r="B4" t="s">
        <v>32</v>
      </c>
      <c r="E4" s="17" t="s">
        <v>33</v>
      </c>
      <c r="F4" s="17"/>
      <c r="G4" s="17" t="s">
        <v>35</v>
      </c>
      <c r="H4" s="17"/>
      <c r="I4" s="17" t="s">
        <v>41</v>
      </c>
      <c r="J4" s="17"/>
      <c r="K4" s="17" t="s">
        <v>37</v>
      </c>
      <c r="L4" s="17"/>
      <c r="M4" s="17" t="s">
        <v>36</v>
      </c>
      <c r="O4" s="17" t="s">
        <v>38</v>
      </c>
    </row>
    <row r="6" spans="2:15" x14ac:dyDescent="0.3">
      <c r="B6" t="s">
        <v>39</v>
      </c>
      <c r="G6" s="13"/>
      <c r="H6" s="13"/>
      <c r="I6" s="13"/>
      <c r="J6" s="13"/>
      <c r="K6" s="13"/>
      <c r="L6" s="13"/>
      <c r="M6" s="13"/>
      <c r="N6" s="13"/>
      <c r="O6" s="76">
        <v>6.43</v>
      </c>
    </row>
    <row r="7" spans="2:15" x14ac:dyDescent="0.3">
      <c r="G7" s="13"/>
      <c r="H7" s="13"/>
      <c r="I7" s="13"/>
      <c r="J7" s="13"/>
      <c r="K7" s="13"/>
      <c r="L7" s="13"/>
      <c r="M7" s="13"/>
      <c r="N7" s="13"/>
      <c r="O7" s="76"/>
    </row>
    <row r="8" spans="2:15" x14ac:dyDescent="0.3">
      <c r="B8" s="9"/>
      <c r="E8" s="10"/>
      <c r="F8" s="10"/>
      <c r="G8" s="12"/>
      <c r="H8" s="12"/>
      <c r="I8" s="12"/>
      <c r="J8" s="12"/>
      <c r="K8" s="12"/>
      <c r="L8" s="12"/>
      <c r="M8" s="12"/>
      <c r="N8" s="13"/>
      <c r="O8" s="76">
        <f>O6-G8-I8-K8-M8</f>
        <v>6.43</v>
      </c>
    </row>
    <row r="9" spans="2:15" x14ac:dyDescent="0.3">
      <c r="B9" s="9"/>
      <c r="E9" s="10"/>
      <c r="F9" s="9"/>
      <c r="G9" s="12"/>
      <c r="H9" s="12"/>
      <c r="I9" s="12"/>
      <c r="J9" s="12"/>
      <c r="K9" s="12"/>
      <c r="L9" s="12"/>
      <c r="M9" s="12"/>
      <c r="N9" s="13"/>
      <c r="O9" s="76">
        <f>O8-G9-I9-K9-M9</f>
        <v>6.43</v>
      </c>
    </row>
    <row r="10" spans="2:15" x14ac:dyDescent="0.3">
      <c r="B10" s="9"/>
      <c r="E10" s="10"/>
      <c r="F10" s="9"/>
      <c r="G10" s="12"/>
      <c r="H10" s="12"/>
      <c r="I10" s="12"/>
      <c r="J10" s="12"/>
      <c r="K10" s="12"/>
      <c r="L10" s="12"/>
      <c r="M10" s="12"/>
      <c r="N10" s="13"/>
      <c r="O10" s="76">
        <f t="shared" ref="O10:O28" si="0">O9-G10-I10-K10-M10</f>
        <v>6.43</v>
      </c>
    </row>
    <row r="11" spans="2:15" x14ac:dyDescent="0.3">
      <c r="B11" s="9"/>
      <c r="E11" s="10"/>
      <c r="F11" s="9"/>
      <c r="G11" s="12"/>
      <c r="H11" s="12"/>
      <c r="I11" s="12"/>
      <c r="J11" s="12"/>
      <c r="K11" s="12"/>
      <c r="L11" s="12"/>
      <c r="M11" s="12"/>
      <c r="N11" s="13"/>
      <c r="O11" s="76">
        <f t="shared" si="0"/>
        <v>6.43</v>
      </c>
    </row>
    <row r="12" spans="2:15" x14ac:dyDescent="0.3">
      <c r="B12" s="9"/>
      <c r="E12" s="10"/>
      <c r="F12" s="9"/>
      <c r="G12" s="12"/>
      <c r="H12" s="12"/>
      <c r="I12" s="12"/>
      <c r="J12" s="12"/>
      <c r="K12" s="12"/>
      <c r="L12" s="12"/>
      <c r="M12" s="12"/>
      <c r="N12" s="13"/>
      <c r="O12" s="76">
        <f t="shared" si="0"/>
        <v>6.43</v>
      </c>
    </row>
    <row r="13" spans="2:15" x14ac:dyDescent="0.3">
      <c r="B13" s="9"/>
      <c r="E13" s="10"/>
      <c r="F13" s="9"/>
      <c r="G13" s="12"/>
      <c r="H13" s="12"/>
      <c r="I13" s="12"/>
      <c r="J13" s="12"/>
      <c r="K13" s="12"/>
      <c r="L13" s="12"/>
      <c r="M13" s="12"/>
      <c r="N13" s="13"/>
      <c r="O13" s="76">
        <f t="shared" si="0"/>
        <v>6.43</v>
      </c>
    </row>
    <row r="14" spans="2:15" x14ac:dyDescent="0.3">
      <c r="B14" s="9"/>
      <c r="E14" s="10"/>
      <c r="F14" s="9"/>
      <c r="G14" s="12"/>
      <c r="H14" s="12"/>
      <c r="I14" s="12"/>
      <c r="J14" s="12"/>
      <c r="K14" s="12"/>
      <c r="L14" s="12"/>
      <c r="M14" s="12"/>
      <c r="N14" s="13"/>
      <c r="O14" s="76">
        <f t="shared" si="0"/>
        <v>6.43</v>
      </c>
    </row>
    <row r="15" spans="2:15" x14ac:dyDescent="0.3">
      <c r="B15" s="9"/>
      <c r="E15" s="10"/>
      <c r="F15" s="9"/>
      <c r="G15" s="12"/>
      <c r="H15" s="12"/>
      <c r="I15" s="12"/>
      <c r="J15" s="12"/>
      <c r="K15" s="12"/>
      <c r="L15" s="12"/>
      <c r="M15" s="12"/>
      <c r="N15" s="13"/>
      <c r="O15" s="76">
        <f t="shared" si="0"/>
        <v>6.43</v>
      </c>
    </row>
    <row r="16" spans="2:15" x14ac:dyDescent="0.3">
      <c r="B16" s="10"/>
      <c r="E16" s="10"/>
      <c r="F16" s="9"/>
      <c r="G16" s="12"/>
      <c r="H16" s="12"/>
      <c r="I16" s="12"/>
      <c r="J16" s="12"/>
      <c r="K16" s="12"/>
      <c r="L16" s="12"/>
      <c r="M16" s="12"/>
      <c r="N16" s="13"/>
      <c r="O16" s="76">
        <f t="shared" si="0"/>
        <v>6.43</v>
      </c>
    </row>
    <row r="17" spans="2:17" x14ac:dyDescent="0.3">
      <c r="B17" s="9"/>
      <c r="E17" s="10"/>
      <c r="F17" s="9"/>
      <c r="G17" s="12"/>
      <c r="H17" s="12"/>
      <c r="I17" s="12"/>
      <c r="J17" s="12"/>
      <c r="K17" s="12"/>
      <c r="L17" s="12"/>
      <c r="M17" s="12"/>
      <c r="N17" s="13"/>
      <c r="O17" s="76">
        <f t="shared" si="0"/>
        <v>6.43</v>
      </c>
    </row>
    <row r="18" spans="2:17" x14ac:dyDescent="0.3">
      <c r="B18" s="9"/>
      <c r="E18" s="10"/>
      <c r="F18" s="9"/>
      <c r="G18" s="12"/>
      <c r="H18" s="12"/>
      <c r="I18" s="12"/>
      <c r="J18" s="12"/>
      <c r="K18" s="12"/>
      <c r="L18" s="12"/>
      <c r="M18" s="12"/>
      <c r="N18" s="13"/>
      <c r="O18" s="76">
        <f t="shared" si="0"/>
        <v>6.43</v>
      </c>
    </row>
    <row r="19" spans="2:17" x14ac:dyDescent="0.3">
      <c r="B19" s="9"/>
      <c r="E19" s="10"/>
      <c r="F19" s="9"/>
      <c r="G19" s="12"/>
      <c r="H19" s="12"/>
      <c r="I19" s="12"/>
      <c r="J19" s="12"/>
      <c r="K19" s="12"/>
      <c r="L19" s="12"/>
      <c r="M19" s="12"/>
      <c r="N19" s="13"/>
      <c r="O19" s="76">
        <f t="shared" si="0"/>
        <v>6.43</v>
      </c>
    </row>
    <row r="20" spans="2:17" x14ac:dyDescent="0.3">
      <c r="B20" s="9"/>
      <c r="E20" s="10"/>
      <c r="F20" s="9"/>
      <c r="G20" s="12"/>
      <c r="H20" s="12"/>
      <c r="I20" s="12"/>
      <c r="J20" s="12"/>
      <c r="K20" s="12"/>
      <c r="L20" s="12"/>
      <c r="M20" s="12"/>
      <c r="N20" s="13"/>
      <c r="O20" s="76">
        <f t="shared" si="0"/>
        <v>6.43</v>
      </c>
    </row>
    <row r="21" spans="2:17" x14ac:dyDescent="0.3">
      <c r="B21" s="9"/>
      <c r="E21" s="10"/>
      <c r="F21" s="9"/>
      <c r="G21" s="12"/>
      <c r="H21" s="12"/>
      <c r="I21" s="12"/>
      <c r="J21" s="12"/>
      <c r="K21" s="12"/>
      <c r="L21" s="12"/>
      <c r="M21" s="12"/>
      <c r="N21" s="13"/>
      <c r="O21" s="76">
        <f t="shared" si="0"/>
        <v>6.43</v>
      </c>
    </row>
    <row r="22" spans="2:17" x14ac:dyDescent="0.3">
      <c r="B22" s="9"/>
      <c r="E22" s="10"/>
      <c r="F22" s="9"/>
      <c r="G22" s="12"/>
      <c r="H22" s="12"/>
      <c r="I22" s="12"/>
      <c r="J22" s="12"/>
      <c r="K22" s="12"/>
      <c r="L22" s="12"/>
      <c r="M22" s="12"/>
      <c r="N22" s="13"/>
      <c r="O22" s="76">
        <f t="shared" si="0"/>
        <v>6.43</v>
      </c>
    </row>
    <row r="23" spans="2:17" x14ac:dyDescent="0.3">
      <c r="B23" s="9"/>
      <c r="E23" s="10"/>
      <c r="F23" s="9"/>
      <c r="G23" s="12"/>
      <c r="H23" s="12"/>
      <c r="I23" s="12"/>
      <c r="J23" s="12"/>
      <c r="K23" s="12"/>
      <c r="L23" s="12"/>
      <c r="M23" s="12"/>
      <c r="N23" s="13"/>
      <c r="O23" s="76">
        <f t="shared" si="0"/>
        <v>6.43</v>
      </c>
    </row>
    <row r="24" spans="2:17" x14ac:dyDescent="0.3">
      <c r="B24" s="10"/>
      <c r="E24" s="10"/>
      <c r="F24" s="9"/>
      <c r="G24" s="12"/>
      <c r="H24" s="12"/>
      <c r="I24" s="12"/>
      <c r="J24" s="12"/>
      <c r="K24" s="12"/>
      <c r="L24" s="12"/>
      <c r="M24" s="12"/>
      <c r="N24" s="13"/>
      <c r="O24" s="76">
        <f t="shared" si="0"/>
        <v>6.43</v>
      </c>
    </row>
    <row r="25" spans="2:17" x14ac:dyDescent="0.3">
      <c r="B25" s="9"/>
      <c r="E25" s="10"/>
      <c r="F25" s="9"/>
      <c r="G25" s="12"/>
      <c r="H25" s="12"/>
      <c r="I25" s="12"/>
      <c r="J25" s="12"/>
      <c r="K25" s="12"/>
      <c r="L25" s="12"/>
      <c r="M25" s="12"/>
      <c r="N25" s="13"/>
      <c r="O25" s="76">
        <f t="shared" si="0"/>
        <v>6.43</v>
      </c>
    </row>
    <row r="26" spans="2:17" x14ac:dyDescent="0.3">
      <c r="B26" s="9"/>
      <c r="E26" s="10"/>
      <c r="F26" s="9"/>
      <c r="G26" s="12"/>
      <c r="H26" s="12"/>
      <c r="I26" s="12"/>
      <c r="J26" s="12"/>
      <c r="K26" s="12"/>
      <c r="L26" s="12"/>
      <c r="M26" s="12"/>
      <c r="N26" s="13"/>
      <c r="O26" s="76">
        <f t="shared" si="0"/>
        <v>6.43</v>
      </c>
    </row>
    <row r="27" spans="2:17" x14ac:dyDescent="0.3">
      <c r="B27" s="9"/>
      <c r="E27" s="10"/>
      <c r="F27" s="9"/>
      <c r="G27" s="12"/>
      <c r="H27" s="12"/>
      <c r="I27" s="12"/>
      <c r="J27" s="12"/>
      <c r="K27" s="12"/>
      <c r="L27" s="12"/>
      <c r="M27" s="12"/>
      <c r="N27" s="13"/>
      <c r="O27" s="76">
        <f t="shared" si="0"/>
        <v>6.43</v>
      </c>
    </row>
    <row r="28" spans="2:17" x14ac:dyDescent="0.3">
      <c r="B28" s="9"/>
      <c r="E28" s="10"/>
      <c r="F28" s="9"/>
      <c r="G28" s="12"/>
      <c r="H28" s="12"/>
      <c r="I28" s="12"/>
      <c r="J28" s="12"/>
      <c r="K28" s="12"/>
      <c r="L28" s="12"/>
      <c r="M28" s="12"/>
      <c r="N28" s="13"/>
      <c r="O28" s="76">
        <f t="shared" si="0"/>
        <v>6.43</v>
      </c>
    </row>
    <row r="29" spans="2:17" x14ac:dyDescent="0.3">
      <c r="B29" s="9"/>
      <c r="E29" s="10"/>
      <c r="F29" s="9"/>
      <c r="G29" s="12"/>
      <c r="H29" s="12"/>
      <c r="I29" s="12"/>
      <c r="J29" s="12"/>
      <c r="K29" s="12"/>
      <c r="L29" s="12"/>
      <c r="M29" s="12"/>
      <c r="N29" s="13"/>
      <c r="O29" s="76">
        <f t="shared" ref="O29:O48" si="1">O28-G29-I29-K29-M29</f>
        <v>6.43</v>
      </c>
    </row>
    <row r="30" spans="2:17" x14ac:dyDescent="0.3">
      <c r="B30" s="9" t="s">
        <v>249</v>
      </c>
      <c r="E30" s="10"/>
      <c r="F30" s="9"/>
      <c r="G30" s="12"/>
      <c r="H30" s="12"/>
      <c r="I30" s="12"/>
      <c r="J30" s="12"/>
      <c r="K30" s="12">
        <v>-15.19</v>
      </c>
      <c r="L30" s="12"/>
      <c r="M30" s="12"/>
      <c r="N30" s="13"/>
      <c r="O30" s="76">
        <f t="shared" si="1"/>
        <v>21.619999999999997</v>
      </c>
    </row>
    <row r="31" spans="2:17" x14ac:dyDescent="0.3">
      <c r="B31" s="9"/>
      <c r="E31" s="10"/>
      <c r="F31" s="9"/>
      <c r="G31" s="12"/>
      <c r="H31" s="12"/>
      <c r="I31" s="12"/>
      <c r="J31" s="12"/>
      <c r="K31" s="12"/>
      <c r="L31" s="12"/>
      <c r="M31" s="12"/>
      <c r="N31" s="13"/>
      <c r="O31" s="76">
        <f t="shared" si="1"/>
        <v>21.619999999999997</v>
      </c>
    </row>
    <row r="32" spans="2:17" x14ac:dyDescent="0.3">
      <c r="B32" s="9"/>
      <c r="E32" s="10"/>
      <c r="F32" s="9"/>
      <c r="G32" s="12"/>
      <c r="H32" s="12"/>
      <c r="I32" s="12"/>
      <c r="J32" s="12"/>
      <c r="K32" s="12"/>
      <c r="L32" s="12"/>
      <c r="M32" s="12"/>
      <c r="N32" s="13"/>
      <c r="O32" s="76">
        <f t="shared" si="1"/>
        <v>21.619999999999997</v>
      </c>
      <c r="Q32" s="75"/>
    </row>
    <row r="33" spans="2:15" x14ac:dyDescent="0.3">
      <c r="B33" s="9"/>
      <c r="E33" s="10"/>
      <c r="F33" s="9"/>
      <c r="G33" s="12"/>
      <c r="H33" s="12"/>
      <c r="I33" s="12"/>
      <c r="J33" s="12"/>
      <c r="K33" s="12"/>
      <c r="L33" s="12"/>
      <c r="M33" s="12"/>
      <c r="N33" s="13"/>
      <c r="O33" s="76">
        <f t="shared" si="1"/>
        <v>21.619999999999997</v>
      </c>
    </row>
    <row r="34" spans="2:15" x14ac:dyDescent="0.3">
      <c r="B34" s="9"/>
      <c r="E34" s="10"/>
      <c r="F34" s="9"/>
      <c r="G34" s="12"/>
      <c r="H34" s="12"/>
      <c r="I34" s="12"/>
      <c r="J34" s="12"/>
      <c r="K34" s="12"/>
      <c r="L34" s="12"/>
      <c r="M34" s="12"/>
      <c r="N34" s="13"/>
      <c r="O34" s="76">
        <f t="shared" si="1"/>
        <v>21.619999999999997</v>
      </c>
    </row>
    <row r="35" spans="2:15" x14ac:dyDescent="0.3">
      <c r="B35" s="9"/>
      <c r="E35" s="10"/>
      <c r="F35" s="9"/>
      <c r="G35" s="12"/>
      <c r="H35" s="12"/>
      <c r="I35" s="12"/>
      <c r="J35" s="12"/>
      <c r="K35" s="12"/>
      <c r="L35" s="12"/>
      <c r="M35" s="12"/>
      <c r="N35" s="13"/>
      <c r="O35" s="76">
        <f t="shared" si="1"/>
        <v>21.619999999999997</v>
      </c>
    </row>
    <row r="36" spans="2:15" x14ac:dyDescent="0.3">
      <c r="B36" s="9"/>
      <c r="E36" s="10"/>
      <c r="F36" s="9"/>
      <c r="G36" s="12"/>
      <c r="H36" s="12"/>
      <c r="I36" s="12"/>
      <c r="J36" s="12"/>
      <c r="K36" s="12"/>
      <c r="L36" s="12"/>
      <c r="M36" s="12"/>
      <c r="N36" s="13"/>
      <c r="O36" s="76">
        <f t="shared" si="1"/>
        <v>21.619999999999997</v>
      </c>
    </row>
    <row r="37" spans="2:15" x14ac:dyDescent="0.3">
      <c r="B37" s="9"/>
      <c r="E37" s="10"/>
      <c r="F37" s="9"/>
      <c r="G37" s="12"/>
      <c r="H37" s="12"/>
      <c r="I37" s="12"/>
      <c r="J37" s="12"/>
      <c r="K37" s="12"/>
      <c r="L37" s="12"/>
      <c r="M37" s="12"/>
      <c r="N37" s="13"/>
      <c r="O37" s="76">
        <f t="shared" si="1"/>
        <v>21.619999999999997</v>
      </c>
    </row>
    <row r="38" spans="2:15" x14ac:dyDescent="0.3">
      <c r="B38" s="9"/>
      <c r="E38" s="10"/>
      <c r="F38" s="9"/>
      <c r="G38" s="12"/>
      <c r="H38" s="12"/>
      <c r="I38" s="12"/>
      <c r="J38" s="12"/>
      <c r="K38" s="12"/>
      <c r="L38" s="12"/>
      <c r="M38" s="12"/>
      <c r="N38" s="13"/>
      <c r="O38" s="76">
        <f t="shared" si="1"/>
        <v>21.619999999999997</v>
      </c>
    </row>
    <row r="39" spans="2:15" x14ac:dyDescent="0.3">
      <c r="B39" s="9"/>
      <c r="E39" s="10"/>
      <c r="F39" s="9"/>
      <c r="G39" s="12"/>
      <c r="H39" s="12"/>
      <c r="I39" s="12"/>
      <c r="J39" s="12"/>
      <c r="K39" s="12"/>
      <c r="L39" s="12"/>
      <c r="M39" s="12"/>
      <c r="N39" s="13"/>
      <c r="O39" s="76">
        <f t="shared" si="1"/>
        <v>21.619999999999997</v>
      </c>
    </row>
    <row r="40" spans="2:15" x14ac:dyDescent="0.3">
      <c r="B40" s="9"/>
      <c r="E40" s="10"/>
      <c r="F40" s="9"/>
      <c r="G40" s="12"/>
      <c r="H40" s="12"/>
      <c r="I40" s="12"/>
      <c r="J40" s="12"/>
      <c r="K40" s="12"/>
      <c r="L40" s="12"/>
      <c r="M40" s="12"/>
      <c r="N40" s="13"/>
      <c r="O40" s="76">
        <f t="shared" si="1"/>
        <v>21.619999999999997</v>
      </c>
    </row>
    <row r="41" spans="2:15" x14ac:dyDescent="0.3">
      <c r="B41" s="9"/>
      <c r="E41" s="10"/>
      <c r="F41" s="9"/>
      <c r="G41" s="12"/>
      <c r="H41" s="12"/>
      <c r="I41" s="12"/>
      <c r="J41" s="12"/>
      <c r="K41" s="12"/>
      <c r="L41" s="12"/>
      <c r="M41" s="12"/>
      <c r="N41" s="13"/>
      <c r="O41" s="76">
        <f t="shared" si="1"/>
        <v>21.619999999999997</v>
      </c>
    </row>
    <row r="42" spans="2:15" x14ac:dyDescent="0.3">
      <c r="B42" s="9"/>
      <c r="E42" s="10"/>
      <c r="F42" s="9"/>
      <c r="G42" s="12"/>
      <c r="H42" s="12"/>
      <c r="I42" s="12"/>
      <c r="J42" s="12"/>
      <c r="K42" s="12"/>
      <c r="L42" s="12"/>
      <c r="M42" s="12"/>
      <c r="N42" s="13"/>
      <c r="O42" s="76">
        <f t="shared" si="1"/>
        <v>21.619999999999997</v>
      </c>
    </row>
    <row r="43" spans="2:15" x14ac:dyDescent="0.3">
      <c r="B43" s="9"/>
      <c r="E43" s="10"/>
      <c r="F43" s="9"/>
      <c r="G43" s="12"/>
      <c r="H43" s="12"/>
      <c r="I43" s="12"/>
      <c r="J43" s="12"/>
      <c r="K43" s="12"/>
      <c r="L43" s="12"/>
      <c r="M43" s="12"/>
      <c r="N43" s="13"/>
      <c r="O43" s="76">
        <f t="shared" si="1"/>
        <v>21.619999999999997</v>
      </c>
    </row>
    <row r="44" spans="2:15" x14ac:dyDescent="0.3">
      <c r="B44" s="9"/>
      <c r="E44" s="10"/>
      <c r="F44" s="9"/>
      <c r="G44" s="12"/>
      <c r="H44" s="12"/>
      <c r="I44" s="12"/>
      <c r="J44" s="12"/>
      <c r="K44" s="12"/>
      <c r="L44" s="12"/>
      <c r="M44" s="12"/>
      <c r="N44" s="13"/>
      <c r="O44" s="76">
        <f t="shared" si="1"/>
        <v>21.619999999999997</v>
      </c>
    </row>
    <row r="45" spans="2:15" x14ac:dyDescent="0.3">
      <c r="B45" s="9"/>
      <c r="E45" s="10"/>
      <c r="F45" s="9"/>
      <c r="G45" s="12"/>
      <c r="H45" s="12"/>
      <c r="I45" s="12"/>
      <c r="J45" s="12"/>
      <c r="K45" s="12"/>
      <c r="L45" s="12"/>
      <c r="M45" s="12"/>
      <c r="N45" s="13"/>
      <c r="O45" s="76">
        <f t="shared" si="1"/>
        <v>21.619999999999997</v>
      </c>
    </row>
    <row r="46" spans="2:15" x14ac:dyDescent="0.3">
      <c r="B46" s="9"/>
      <c r="E46" s="10"/>
      <c r="F46" s="9"/>
      <c r="G46" s="12"/>
      <c r="H46" s="12"/>
      <c r="I46" s="12"/>
      <c r="J46" s="12"/>
      <c r="K46" s="12"/>
      <c r="L46" s="12"/>
      <c r="M46" s="12"/>
      <c r="N46" s="13"/>
      <c r="O46" s="76">
        <f t="shared" si="1"/>
        <v>21.619999999999997</v>
      </c>
    </row>
    <row r="47" spans="2:15" x14ac:dyDescent="0.3">
      <c r="B47" s="9"/>
      <c r="E47" s="10"/>
      <c r="F47" s="9"/>
      <c r="G47" s="12"/>
      <c r="H47" s="12"/>
      <c r="I47" s="12"/>
      <c r="J47" s="12"/>
      <c r="K47" s="12"/>
      <c r="L47" s="12"/>
      <c r="M47" s="12"/>
      <c r="N47" s="13"/>
      <c r="O47" s="76">
        <f t="shared" si="1"/>
        <v>21.619999999999997</v>
      </c>
    </row>
    <row r="48" spans="2:15" x14ac:dyDescent="0.3">
      <c r="B48" s="9"/>
      <c r="E48" s="10"/>
      <c r="F48" s="9"/>
      <c r="G48" s="12"/>
      <c r="H48" s="12"/>
      <c r="I48" s="12"/>
      <c r="J48" s="12"/>
      <c r="K48" s="12"/>
      <c r="L48" s="12"/>
      <c r="M48" s="12"/>
      <c r="N48" s="13"/>
      <c r="O48" s="76">
        <f t="shared" si="1"/>
        <v>21.619999999999997</v>
      </c>
    </row>
    <row r="49" spans="7:15" x14ac:dyDescent="0.3">
      <c r="G49" s="13"/>
      <c r="H49" s="13"/>
      <c r="I49" s="13"/>
      <c r="J49" s="13"/>
      <c r="K49" s="13"/>
      <c r="L49" s="13"/>
      <c r="M49" s="13"/>
      <c r="N49" s="13"/>
      <c r="O49" s="13"/>
    </row>
    <row r="50" spans="7:15" ht="6.9" customHeight="1" x14ac:dyDescent="0.3">
      <c r="G50" s="14"/>
      <c r="H50" s="13"/>
      <c r="I50" s="14"/>
      <c r="J50" s="13"/>
      <c r="K50" s="14"/>
      <c r="L50" s="13"/>
      <c r="M50" s="14"/>
      <c r="N50" s="13"/>
      <c r="O50" s="13"/>
    </row>
    <row r="51" spans="7:15" ht="6.9" customHeight="1" x14ac:dyDescent="0.3">
      <c r="G51" s="13"/>
      <c r="H51" s="13"/>
      <c r="I51" s="13"/>
      <c r="J51" s="13"/>
      <c r="K51" s="13"/>
      <c r="L51" s="13"/>
      <c r="M51" s="13"/>
      <c r="N51" s="13"/>
      <c r="O51" s="13"/>
    </row>
    <row r="52" spans="7:15" x14ac:dyDescent="0.3">
      <c r="G52" s="76">
        <f>SUM(G6:G50)</f>
        <v>0</v>
      </c>
      <c r="H52" s="76"/>
      <c r="I52" s="76">
        <f>SUM(I6:I50)</f>
        <v>0</v>
      </c>
      <c r="J52" s="76"/>
      <c r="K52" s="76">
        <f>SUM(K6:K50)</f>
        <v>-15.19</v>
      </c>
      <c r="L52" s="76"/>
      <c r="M52" s="76">
        <f>SUM(M6:M50)</f>
        <v>0</v>
      </c>
      <c r="N52" s="13"/>
      <c r="O52" s="13"/>
    </row>
    <row r="53" spans="7:15" ht="6.9" customHeight="1" x14ac:dyDescent="0.3">
      <c r="G53" s="77"/>
      <c r="H53" s="76"/>
      <c r="I53" s="77"/>
      <c r="J53" s="76"/>
      <c r="K53" s="77"/>
      <c r="L53" s="76"/>
      <c r="M53" s="77"/>
      <c r="N53" s="13"/>
      <c r="O53" s="13"/>
    </row>
    <row r="54" spans="7:15" x14ac:dyDescent="0.3">
      <c r="G54" s="76"/>
      <c r="H54" s="76"/>
      <c r="I54" s="76"/>
      <c r="J54" s="76"/>
      <c r="K54" s="76"/>
      <c r="L54" s="76"/>
      <c r="M54" s="76"/>
      <c r="N54" s="13"/>
      <c r="O54" s="13"/>
    </row>
    <row r="55" spans="7:15" x14ac:dyDescent="0.3">
      <c r="G55" s="76">
        <f>G52</f>
        <v>0</v>
      </c>
      <c r="H55" s="76"/>
      <c r="I55" s="76"/>
      <c r="J55" s="76"/>
      <c r="K55" s="76"/>
      <c r="L55" s="76"/>
      <c r="M55" s="76">
        <f>SUM(I52:M52)</f>
        <v>-15.19</v>
      </c>
      <c r="N55" s="13"/>
      <c r="O55" s="13"/>
    </row>
    <row r="56" spans="7:15" ht="6.9" customHeight="1" x14ac:dyDescent="0.3">
      <c r="G56" s="14"/>
      <c r="H56" s="13"/>
      <c r="I56" s="13"/>
      <c r="J56" s="13"/>
      <c r="K56" s="13"/>
      <c r="L56" s="13"/>
      <c r="M56" s="14"/>
      <c r="N56" s="13"/>
      <c r="O56" s="13"/>
    </row>
    <row r="57" spans="7:15" x14ac:dyDescent="0.3">
      <c r="G57" s="13"/>
      <c r="H57" s="13"/>
      <c r="I57" s="13"/>
      <c r="J57" s="13"/>
      <c r="K57" s="13"/>
      <c r="L57" s="13"/>
      <c r="M57" s="13"/>
      <c r="N57" s="13"/>
      <c r="O57" s="13"/>
    </row>
    <row r="58" spans="7:15" x14ac:dyDescent="0.3">
      <c r="G58" s="13"/>
      <c r="H58" s="13"/>
      <c r="I58" s="13"/>
      <c r="J58" s="13"/>
      <c r="K58" s="13"/>
      <c r="L58" s="13"/>
      <c r="M58" s="13"/>
      <c r="N58" s="13"/>
      <c r="O58" s="13"/>
    </row>
    <row r="59" spans="7:15" x14ac:dyDescent="0.3">
      <c r="G59" s="13"/>
      <c r="H59" s="13"/>
      <c r="I59" s="13"/>
      <c r="J59" s="13"/>
      <c r="K59" s="13"/>
      <c r="L59" s="13"/>
      <c r="M59" s="13"/>
      <c r="N59" s="13"/>
      <c r="O59" s="13"/>
    </row>
    <row r="60" spans="7:15" x14ac:dyDescent="0.3">
      <c r="G60" s="13"/>
      <c r="H60" s="13"/>
      <c r="I60" s="13"/>
      <c r="J60" s="13"/>
      <c r="K60" s="13"/>
      <c r="L60" s="13"/>
      <c r="M60" s="13"/>
      <c r="N60" s="13"/>
      <c r="O60" s="13"/>
    </row>
    <row r="61" spans="7:15" x14ac:dyDescent="0.3">
      <c r="G61" s="13"/>
      <c r="H61" s="13"/>
      <c r="I61" s="13"/>
      <c r="J61" s="13"/>
      <c r="K61" s="13"/>
      <c r="L61" s="13"/>
      <c r="M61" s="13"/>
      <c r="N61" s="13"/>
      <c r="O61" s="13"/>
    </row>
    <row r="62" spans="7:15" x14ac:dyDescent="0.3">
      <c r="G62" s="13"/>
      <c r="H62" s="13"/>
      <c r="I62" s="13"/>
      <c r="J62" s="13"/>
      <c r="K62" s="13"/>
      <c r="L62" s="13"/>
      <c r="M62" s="13"/>
      <c r="N62" s="13"/>
      <c r="O62" s="13"/>
    </row>
    <row r="63" spans="7:15" x14ac:dyDescent="0.3">
      <c r="G63" s="13"/>
      <c r="H63" s="13"/>
      <c r="I63" s="13"/>
      <c r="J63" s="13"/>
      <c r="K63" s="13"/>
      <c r="L63" s="13"/>
      <c r="M63" s="13"/>
      <c r="N63" s="13"/>
      <c r="O63" s="13"/>
    </row>
  </sheetData>
  <sheetProtection insertRows="0"/>
  <pageMargins left="0.70866141732283472" right="0.51181102362204722" top="0.74803149606299213" bottom="0.74803149606299213" header="0.31496062992125984" footer="0.31496062992125984"/>
  <pageSetup paperSize="9" scale="95" orientation="portrait" r:id="rId1"/>
  <headerFooter>
    <oddFooter>&amp;C&amp;P  of 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98D99-0665-42B4-81E9-94BA0FEA1BA8}">
  <dimension ref="B3:J77"/>
  <sheetViews>
    <sheetView topLeftCell="A6" workbookViewId="0">
      <selection activeCell="D27" sqref="D27"/>
    </sheetView>
  </sheetViews>
  <sheetFormatPr defaultRowHeight="14.4" x14ac:dyDescent="0.3"/>
  <cols>
    <col min="2" max="2" width="3.44140625" customWidth="1"/>
    <col min="3" max="3" width="8.33203125" customWidth="1"/>
    <col min="4" max="4" width="47.77734375" customWidth="1"/>
    <col min="5" max="5" width="13.33203125" customWidth="1"/>
    <col min="6" max="6" width="11.33203125" customWidth="1"/>
    <col min="7" max="7" width="12.88671875" customWidth="1"/>
    <col min="8" max="8" width="10.44140625" customWidth="1"/>
    <col min="9" max="9" width="30.44140625" customWidth="1"/>
  </cols>
  <sheetData>
    <row r="3" spans="2:9" x14ac:dyDescent="0.3">
      <c r="B3" s="7" t="s">
        <v>93</v>
      </c>
      <c r="C3" s="7"/>
      <c r="E3" s="18" t="s">
        <v>254</v>
      </c>
    </row>
    <row r="4" spans="2:9" x14ac:dyDescent="0.3">
      <c r="E4" s="60"/>
      <c r="F4" s="60"/>
      <c r="G4" s="6" t="s">
        <v>94</v>
      </c>
      <c r="H4" s="60"/>
    </row>
    <row r="5" spans="2:9" x14ac:dyDescent="0.3">
      <c r="B5" s="7"/>
      <c r="C5" s="7"/>
      <c r="D5" s="7"/>
      <c r="E5" s="6" t="s">
        <v>6</v>
      </c>
      <c r="F5" s="6" t="s">
        <v>95</v>
      </c>
      <c r="G5" s="6" t="s">
        <v>96</v>
      </c>
      <c r="H5" s="6" t="s">
        <v>97</v>
      </c>
      <c r="I5" s="7"/>
    </row>
    <row r="6" spans="2:9" x14ac:dyDescent="0.3">
      <c r="B6" s="7" t="s">
        <v>98</v>
      </c>
      <c r="C6" s="7" t="s">
        <v>10</v>
      </c>
      <c r="D6" s="7" t="s">
        <v>99</v>
      </c>
      <c r="E6" s="6" t="s">
        <v>100</v>
      </c>
      <c r="F6" s="6" t="s">
        <v>101</v>
      </c>
      <c r="G6" s="6" t="s">
        <v>6</v>
      </c>
      <c r="H6" s="6" t="s">
        <v>102</v>
      </c>
      <c r="I6" s="7" t="s">
        <v>103</v>
      </c>
    </row>
    <row r="8" spans="2:9" x14ac:dyDescent="0.3">
      <c r="E8" s="61"/>
      <c r="F8" s="62"/>
      <c r="G8" s="63"/>
      <c r="H8" s="62"/>
    </row>
    <row r="9" spans="2:9" x14ac:dyDescent="0.3">
      <c r="B9" s="7" t="s">
        <v>104</v>
      </c>
      <c r="E9" s="61"/>
      <c r="F9" s="62"/>
      <c r="G9" s="63"/>
      <c r="H9" s="62"/>
    </row>
    <row r="10" spans="2:9" ht="7.05" customHeight="1" x14ac:dyDescent="0.3">
      <c r="E10" s="61"/>
      <c r="F10" s="62"/>
      <c r="G10" s="63"/>
      <c r="H10" s="62"/>
    </row>
    <row r="11" spans="2:9" ht="15.6" x14ac:dyDescent="0.3">
      <c r="C11" s="64" t="s">
        <v>105</v>
      </c>
      <c r="D11" s="15" t="s">
        <v>78</v>
      </c>
      <c r="E11" s="65"/>
      <c r="F11" s="66"/>
      <c r="G11" s="63"/>
      <c r="H11" s="62"/>
    </row>
    <row r="12" spans="2:9" ht="15.6" x14ac:dyDescent="0.3">
      <c r="C12" s="60"/>
      <c r="D12" s="15" t="s">
        <v>106</v>
      </c>
      <c r="E12" s="61"/>
      <c r="F12" s="66"/>
      <c r="G12" s="63"/>
      <c r="H12" s="62"/>
    </row>
    <row r="13" spans="2:9" ht="15.6" x14ac:dyDescent="0.3">
      <c r="C13" s="64" t="s">
        <v>107</v>
      </c>
      <c r="D13" s="15" t="s">
        <v>80</v>
      </c>
      <c r="E13" s="65"/>
      <c r="F13" s="32"/>
      <c r="G13" s="63"/>
      <c r="H13" s="67"/>
    </row>
    <row r="14" spans="2:9" ht="15.6" x14ac:dyDescent="0.3">
      <c r="C14" s="60"/>
      <c r="D14" s="15" t="s">
        <v>108</v>
      </c>
      <c r="E14" s="61"/>
      <c r="F14" s="32"/>
      <c r="G14" s="63"/>
      <c r="H14" s="67"/>
    </row>
    <row r="15" spans="2:9" ht="15.6" x14ac:dyDescent="0.3">
      <c r="C15" s="64" t="s">
        <v>109</v>
      </c>
      <c r="D15" s="15" t="s">
        <v>82</v>
      </c>
      <c r="E15" s="65"/>
      <c r="F15" s="32"/>
      <c r="G15" s="63"/>
      <c r="H15" s="67"/>
    </row>
    <row r="16" spans="2:9" ht="15.6" x14ac:dyDescent="0.3">
      <c r="C16" s="64" t="s">
        <v>110</v>
      </c>
      <c r="D16" s="15" t="s">
        <v>111</v>
      </c>
      <c r="E16" s="65"/>
      <c r="F16" s="32"/>
      <c r="G16" s="63"/>
      <c r="H16" s="67"/>
    </row>
    <row r="17" spans="2:9" ht="15.6" x14ac:dyDescent="0.3">
      <c r="C17" s="60"/>
      <c r="D17" s="15" t="s">
        <v>112</v>
      </c>
      <c r="E17" s="61"/>
      <c r="F17" s="32"/>
      <c r="G17" s="63"/>
      <c r="H17" s="67"/>
    </row>
    <row r="18" spans="2:9" ht="15.6" x14ac:dyDescent="0.3">
      <c r="C18" s="64" t="s">
        <v>113</v>
      </c>
      <c r="D18" s="15" t="s">
        <v>86</v>
      </c>
      <c r="E18" s="65"/>
      <c r="F18" s="32"/>
      <c r="G18" s="63"/>
      <c r="H18" s="67"/>
    </row>
    <row r="19" spans="2:9" x14ac:dyDescent="0.3">
      <c r="C19" s="60"/>
      <c r="D19" s="40"/>
      <c r="E19" s="61"/>
      <c r="F19" s="67"/>
      <c r="G19" s="63"/>
      <c r="H19" s="67"/>
    </row>
    <row r="20" spans="2:9" x14ac:dyDescent="0.3">
      <c r="B20" s="16" t="s">
        <v>218</v>
      </c>
      <c r="C20" s="60"/>
      <c r="D20" s="40"/>
      <c r="E20" s="61"/>
      <c r="F20" s="67"/>
      <c r="G20" s="63"/>
      <c r="H20" s="67"/>
    </row>
    <row r="21" spans="2:9" ht="7.05" customHeight="1" x14ac:dyDescent="0.3">
      <c r="C21" s="60"/>
      <c r="D21" s="40"/>
      <c r="E21" s="61"/>
      <c r="F21" s="67"/>
      <c r="G21" s="63"/>
      <c r="H21" s="67"/>
    </row>
    <row r="22" spans="2:9" x14ac:dyDescent="0.3">
      <c r="C22" s="64"/>
      <c r="D22" s="15"/>
      <c r="E22" s="61"/>
      <c r="F22" s="67"/>
      <c r="G22" s="63"/>
      <c r="H22" s="67"/>
      <c r="I22" s="40"/>
    </row>
    <row r="23" spans="2:9" x14ac:dyDescent="0.3">
      <c r="C23" s="64" t="s">
        <v>115</v>
      </c>
      <c r="D23" s="15" t="s">
        <v>116</v>
      </c>
      <c r="E23" s="61">
        <v>42175</v>
      </c>
      <c r="F23" s="67">
        <v>469.95</v>
      </c>
      <c r="G23" s="63"/>
      <c r="H23" s="67"/>
    </row>
    <row r="24" spans="2:9" x14ac:dyDescent="0.3">
      <c r="C24" s="64" t="s">
        <v>117</v>
      </c>
      <c r="D24" s="15" t="s">
        <v>118</v>
      </c>
      <c r="E24" s="61">
        <v>41779</v>
      </c>
      <c r="F24" s="67">
        <v>119.94</v>
      </c>
      <c r="G24" s="63"/>
      <c r="H24" s="67"/>
      <c r="I24" s="40" t="s">
        <v>119</v>
      </c>
    </row>
    <row r="25" spans="2:9" x14ac:dyDescent="0.3">
      <c r="C25" s="64" t="s">
        <v>120</v>
      </c>
      <c r="D25" s="15" t="s">
        <v>121</v>
      </c>
      <c r="E25" s="61">
        <v>42158</v>
      </c>
      <c r="F25" s="67">
        <v>230</v>
      </c>
      <c r="G25" s="63"/>
      <c r="H25" s="67"/>
    </row>
    <row r="26" spans="2:9" x14ac:dyDescent="0.3">
      <c r="C26" s="64" t="s">
        <v>122</v>
      </c>
      <c r="D26" s="15" t="s">
        <v>123</v>
      </c>
      <c r="E26" s="61">
        <v>42486</v>
      </c>
      <c r="F26" s="67">
        <v>1565.37</v>
      </c>
      <c r="G26" s="63"/>
      <c r="H26" s="67"/>
      <c r="I26" s="40" t="s">
        <v>124</v>
      </c>
    </row>
    <row r="27" spans="2:9" x14ac:dyDescent="0.3">
      <c r="C27" s="64" t="s">
        <v>125</v>
      </c>
      <c r="D27" s="15" t="s">
        <v>126</v>
      </c>
      <c r="E27" s="61"/>
      <c r="F27" s="67"/>
      <c r="G27" s="63"/>
      <c r="H27" s="67"/>
    </row>
    <row r="28" spans="2:9" x14ac:dyDescent="0.3">
      <c r="C28" s="64" t="s">
        <v>127</v>
      </c>
      <c r="D28" s="15" t="s">
        <v>128</v>
      </c>
      <c r="E28" s="61">
        <v>42487</v>
      </c>
      <c r="F28" s="67">
        <v>417</v>
      </c>
      <c r="G28" s="63"/>
      <c r="H28" s="67"/>
      <c r="I28" s="40" t="s">
        <v>129</v>
      </c>
    </row>
    <row r="29" spans="2:9" x14ac:dyDescent="0.3">
      <c r="C29" s="64" t="s">
        <v>130</v>
      </c>
      <c r="D29" s="15" t="s">
        <v>131</v>
      </c>
      <c r="E29" s="61"/>
      <c r="F29" s="67"/>
      <c r="G29" s="63"/>
      <c r="H29" s="67"/>
    </row>
    <row r="30" spans="2:9" x14ac:dyDescent="0.3">
      <c r="C30" s="64" t="s">
        <v>132</v>
      </c>
      <c r="D30" s="15" t="s">
        <v>133</v>
      </c>
      <c r="E30" s="61"/>
      <c r="F30" s="67"/>
      <c r="G30" s="63"/>
      <c r="H30" s="67"/>
    </row>
    <row r="31" spans="2:9" x14ac:dyDescent="0.3">
      <c r="C31" s="64" t="s">
        <v>134</v>
      </c>
      <c r="D31" s="15" t="s">
        <v>193</v>
      </c>
      <c r="E31" s="73" t="s">
        <v>42</v>
      </c>
      <c r="F31" s="67">
        <v>45.83</v>
      </c>
      <c r="G31" s="63"/>
      <c r="H31" s="67"/>
    </row>
    <row r="32" spans="2:9" x14ac:dyDescent="0.3">
      <c r="C32" s="64" t="s">
        <v>135</v>
      </c>
      <c r="D32" s="15"/>
      <c r="E32" s="61"/>
      <c r="F32" s="67"/>
      <c r="G32" s="63"/>
      <c r="H32" s="67"/>
    </row>
    <row r="33" spans="2:10" x14ac:dyDescent="0.3">
      <c r="D33" s="15"/>
      <c r="E33" s="61"/>
      <c r="F33" s="67"/>
      <c r="G33" s="63"/>
      <c r="H33" s="67"/>
    </row>
    <row r="34" spans="2:10" x14ac:dyDescent="0.3">
      <c r="B34" s="7" t="s">
        <v>136</v>
      </c>
      <c r="C34" s="60"/>
      <c r="E34" s="61"/>
      <c r="F34" s="67"/>
      <c r="G34" s="63"/>
      <c r="H34" s="67"/>
    </row>
    <row r="35" spans="2:10" ht="7.05" customHeight="1" x14ac:dyDescent="0.3">
      <c r="C35" s="60"/>
      <c r="E35" s="61"/>
      <c r="F35" s="67"/>
      <c r="G35" s="63"/>
      <c r="H35" s="67"/>
    </row>
    <row r="36" spans="2:10" x14ac:dyDescent="0.3">
      <c r="C36" s="64" t="s">
        <v>137</v>
      </c>
      <c r="D36" s="15" t="s">
        <v>138</v>
      </c>
      <c r="E36" s="61"/>
      <c r="F36" s="67"/>
      <c r="G36" s="63"/>
      <c r="H36" s="67"/>
      <c r="I36" s="40" t="s">
        <v>139</v>
      </c>
    </row>
    <row r="37" spans="2:10" x14ac:dyDescent="0.3">
      <c r="B37" s="7"/>
      <c r="C37" s="64" t="s">
        <v>140</v>
      </c>
      <c r="D37" s="15" t="s">
        <v>141</v>
      </c>
      <c r="E37" s="61">
        <v>36314</v>
      </c>
      <c r="F37" s="67">
        <f>750+50</f>
        <v>800</v>
      </c>
      <c r="G37" s="63"/>
      <c r="H37" s="67"/>
      <c r="I37" s="40" t="s">
        <v>142</v>
      </c>
    </row>
    <row r="38" spans="2:10" x14ac:dyDescent="0.3">
      <c r="B38" s="7"/>
      <c r="C38" s="64" t="s">
        <v>143</v>
      </c>
      <c r="D38" s="15" t="s">
        <v>144</v>
      </c>
      <c r="E38" s="68">
        <v>36850</v>
      </c>
      <c r="F38" s="67">
        <f>65+15.96+10+10</f>
        <v>100.96000000000001</v>
      </c>
      <c r="G38" s="63"/>
      <c r="H38" s="67"/>
      <c r="I38" s="40"/>
    </row>
    <row r="39" spans="2:10" x14ac:dyDescent="0.3">
      <c r="B39" s="7"/>
      <c r="C39" s="64" t="s">
        <v>145</v>
      </c>
      <c r="D39" s="15" t="s">
        <v>146</v>
      </c>
      <c r="E39" s="61">
        <v>40042</v>
      </c>
      <c r="F39" s="67">
        <v>160.86000000000001</v>
      </c>
      <c r="G39" s="63"/>
      <c r="H39" s="67"/>
      <c r="I39" s="40"/>
    </row>
    <row r="40" spans="2:10" x14ac:dyDescent="0.3">
      <c r="C40" s="64" t="s">
        <v>147</v>
      </c>
      <c r="D40" s="15" t="s">
        <v>148</v>
      </c>
      <c r="E40" s="61">
        <v>40988</v>
      </c>
      <c r="F40" s="67">
        <v>510</v>
      </c>
      <c r="G40" s="63"/>
      <c r="H40" s="67"/>
      <c r="I40" s="40" t="s">
        <v>149</v>
      </c>
    </row>
    <row r="41" spans="2:10" x14ac:dyDescent="0.3">
      <c r="C41" s="64" t="s">
        <v>150</v>
      </c>
      <c r="D41" s="15" t="s">
        <v>151</v>
      </c>
      <c r="E41" s="61">
        <v>40925</v>
      </c>
      <c r="F41" s="67">
        <v>839</v>
      </c>
      <c r="G41" s="63"/>
      <c r="H41" s="67"/>
      <c r="I41" s="40"/>
    </row>
    <row r="42" spans="2:10" x14ac:dyDescent="0.3">
      <c r="C42" s="64" t="s">
        <v>152</v>
      </c>
      <c r="D42" s="15" t="s">
        <v>153</v>
      </c>
      <c r="E42" s="61">
        <v>41016</v>
      </c>
      <c r="F42" s="67">
        <v>333.17</v>
      </c>
      <c r="G42" s="63"/>
      <c r="H42" s="67"/>
    </row>
    <row r="43" spans="2:10" x14ac:dyDescent="0.3">
      <c r="C43" s="64" t="s">
        <v>154</v>
      </c>
      <c r="D43" s="15" t="s">
        <v>155</v>
      </c>
      <c r="E43" s="61">
        <v>41471</v>
      </c>
      <c r="F43" s="67">
        <v>729.14</v>
      </c>
      <c r="G43" s="63"/>
      <c r="H43" s="67"/>
      <c r="I43" s="40" t="s">
        <v>156</v>
      </c>
    </row>
    <row r="44" spans="2:10" x14ac:dyDescent="0.3">
      <c r="C44" s="64" t="s">
        <v>157</v>
      </c>
      <c r="D44" s="15" t="s">
        <v>158</v>
      </c>
      <c r="E44" s="61">
        <v>41716</v>
      </c>
      <c r="F44" s="67">
        <v>850</v>
      </c>
      <c r="G44" s="63"/>
      <c r="H44" s="67"/>
      <c r="I44" s="40"/>
      <c r="J44" s="70">
        <f>SUM(F9:F44)</f>
        <v>7171.22</v>
      </c>
    </row>
    <row r="45" spans="2:10" x14ac:dyDescent="0.3">
      <c r="C45" s="64"/>
      <c r="D45" s="15"/>
      <c r="E45" s="61"/>
      <c r="F45" s="67"/>
      <c r="G45" s="63"/>
      <c r="H45" s="67"/>
      <c r="I45" s="40"/>
    </row>
    <row r="46" spans="2:10" x14ac:dyDescent="0.3">
      <c r="C46" s="64" t="s">
        <v>159</v>
      </c>
      <c r="D46" s="15" t="s">
        <v>160</v>
      </c>
      <c r="E46" s="61">
        <v>42151</v>
      </c>
      <c r="F46" s="67">
        <v>303.99</v>
      </c>
      <c r="G46" s="63"/>
      <c r="H46" s="67"/>
      <c r="I46" s="40"/>
    </row>
    <row r="47" spans="2:10" x14ac:dyDescent="0.3">
      <c r="C47" s="69" t="s">
        <v>161</v>
      </c>
      <c r="D47" s="15" t="s">
        <v>155</v>
      </c>
      <c r="E47" s="61">
        <v>42262</v>
      </c>
      <c r="F47" s="67">
        <v>384.07</v>
      </c>
      <c r="G47" s="63"/>
      <c r="H47" s="67"/>
    </row>
    <row r="48" spans="2:10" x14ac:dyDescent="0.3">
      <c r="C48" s="69" t="s">
        <v>162</v>
      </c>
      <c r="D48" s="15" t="s">
        <v>163</v>
      </c>
      <c r="E48" s="61">
        <v>42052</v>
      </c>
      <c r="F48" s="67">
        <v>49071.1</v>
      </c>
      <c r="G48" s="63"/>
      <c r="H48" s="67"/>
      <c r="J48" s="70">
        <f>SUM(F9:F48)</f>
        <v>56930.38</v>
      </c>
    </row>
    <row r="49" spans="3:10" x14ac:dyDescent="0.3">
      <c r="C49" s="69" t="s">
        <v>164</v>
      </c>
      <c r="D49" s="15" t="s">
        <v>165</v>
      </c>
      <c r="E49" s="61"/>
      <c r="F49" s="67"/>
      <c r="G49" s="63"/>
      <c r="H49" s="67"/>
    </row>
    <row r="50" spans="3:10" x14ac:dyDescent="0.3">
      <c r="C50" s="69" t="s">
        <v>166</v>
      </c>
      <c r="D50" s="15" t="s">
        <v>167</v>
      </c>
      <c r="E50" s="61">
        <v>42495</v>
      </c>
      <c r="F50" s="67">
        <v>1375</v>
      </c>
      <c r="G50" s="63"/>
      <c r="H50" s="67"/>
      <c r="J50" s="70">
        <f>SUM(F9:F50)</f>
        <v>58305.38</v>
      </c>
    </row>
    <row r="51" spans="3:10" x14ac:dyDescent="0.3">
      <c r="C51" s="69"/>
      <c r="D51" s="15"/>
      <c r="E51" s="61"/>
      <c r="F51" s="67"/>
      <c r="G51" s="63"/>
      <c r="H51" s="67"/>
      <c r="J51" s="70"/>
    </row>
    <row r="52" spans="3:10" x14ac:dyDescent="0.3">
      <c r="C52" s="69" t="s">
        <v>191</v>
      </c>
      <c r="D52" s="15" t="s">
        <v>189</v>
      </c>
      <c r="E52" s="74" t="s">
        <v>34</v>
      </c>
      <c r="F52" s="67">
        <v>1</v>
      </c>
      <c r="G52" s="63"/>
      <c r="H52" s="67"/>
    </row>
    <row r="53" spans="3:10" x14ac:dyDescent="0.3">
      <c r="C53" s="69" t="s">
        <v>192</v>
      </c>
      <c r="D53" s="15" t="s">
        <v>155</v>
      </c>
      <c r="E53" s="74" t="s">
        <v>43</v>
      </c>
      <c r="F53" s="67">
        <v>377.16</v>
      </c>
      <c r="G53" s="63"/>
      <c r="H53" s="67"/>
    </row>
    <row r="54" spans="3:10" x14ac:dyDescent="0.3">
      <c r="C54" s="60"/>
      <c r="D54" s="15" t="s">
        <v>194</v>
      </c>
      <c r="E54" s="61"/>
      <c r="F54" s="67">
        <v>-188.58</v>
      </c>
      <c r="G54" s="63"/>
      <c r="H54" s="67"/>
    </row>
    <row r="55" spans="3:10" x14ac:dyDescent="0.3">
      <c r="C55" s="69" t="s">
        <v>195</v>
      </c>
      <c r="D55" s="11" t="s">
        <v>196</v>
      </c>
      <c r="E55" s="74" t="s">
        <v>43</v>
      </c>
      <c r="F55" s="67">
        <v>3370</v>
      </c>
      <c r="G55" s="63"/>
      <c r="H55" s="67"/>
      <c r="J55" s="70">
        <f>SUM(F9:F55)</f>
        <v>61864.959999999999</v>
      </c>
    </row>
    <row r="56" spans="3:10" x14ac:dyDescent="0.3">
      <c r="C56" s="69"/>
      <c r="D56" s="11"/>
      <c r="E56" s="74"/>
      <c r="F56" s="67"/>
      <c r="G56" s="63"/>
      <c r="H56" s="67"/>
      <c r="J56" s="70"/>
    </row>
    <row r="57" spans="3:10" x14ac:dyDescent="0.3">
      <c r="C57" s="69" t="s">
        <v>202</v>
      </c>
      <c r="D57" s="11" t="s">
        <v>203</v>
      </c>
      <c r="E57" s="74" t="s">
        <v>204</v>
      </c>
      <c r="F57" s="67">
        <v>410</v>
      </c>
      <c r="G57" s="63"/>
      <c r="H57" s="67"/>
    </row>
    <row r="58" spans="3:10" x14ac:dyDescent="0.3">
      <c r="C58" s="60" t="s">
        <v>209</v>
      </c>
      <c r="D58" s="15" t="s">
        <v>210</v>
      </c>
      <c r="E58" s="63">
        <v>43564</v>
      </c>
      <c r="F58" s="67">
        <v>380</v>
      </c>
      <c r="G58" s="63"/>
      <c r="H58" s="67"/>
    </row>
    <row r="59" spans="3:10" x14ac:dyDescent="0.3">
      <c r="C59" s="60" t="s">
        <v>222</v>
      </c>
      <c r="D59" s="15" t="s">
        <v>211</v>
      </c>
      <c r="E59" s="63">
        <v>43599</v>
      </c>
      <c r="F59" s="67">
        <v>45</v>
      </c>
      <c r="G59" s="63"/>
      <c r="H59" s="67"/>
    </row>
    <row r="60" spans="3:10" x14ac:dyDescent="0.3">
      <c r="C60" s="60"/>
      <c r="D60" s="15" t="s">
        <v>211</v>
      </c>
      <c r="E60" s="63">
        <v>43690</v>
      </c>
      <c r="F60" s="67">
        <v>12</v>
      </c>
      <c r="G60" s="63"/>
      <c r="H60" s="67"/>
    </row>
    <row r="61" spans="3:10" x14ac:dyDescent="0.3">
      <c r="C61" s="60"/>
      <c r="D61" s="15" t="s">
        <v>211</v>
      </c>
      <c r="E61" s="63">
        <v>43783</v>
      </c>
      <c r="F61" s="67">
        <v>23</v>
      </c>
      <c r="G61" s="63"/>
      <c r="H61" s="67"/>
    </row>
    <row r="62" spans="3:10" x14ac:dyDescent="0.3">
      <c r="C62" s="60" t="s">
        <v>212</v>
      </c>
      <c r="D62" s="15" t="s">
        <v>213</v>
      </c>
      <c r="E62" s="63">
        <v>43604</v>
      </c>
      <c r="F62" s="67">
        <v>650</v>
      </c>
      <c r="G62" s="63"/>
      <c r="H62" s="67"/>
    </row>
    <row r="63" spans="3:10" x14ac:dyDescent="0.3">
      <c r="D63" s="15" t="s">
        <v>213</v>
      </c>
      <c r="E63" s="63">
        <v>43604</v>
      </c>
      <c r="F63" s="67">
        <v>494</v>
      </c>
      <c r="G63" s="63"/>
      <c r="H63" s="67"/>
    </row>
    <row r="64" spans="3:10" x14ac:dyDescent="0.3">
      <c r="C64" s="60" t="s">
        <v>214</v>
      </c>
      <c r="D64" s="15" t="s">
        <v>215</v>
      </c>
      <c r="E64" s="63">
        <v>43781</v>
      </c>
      <c r="F64" s="67">
        <v>205</v>
      </c>
      <c r="G64" s="63"/>
      <c r="H64" s="67"/>
    </row>
    <row r="65" spans="3:10" x14ac:dyDescent="0.3">
      <c r="C65" s="60" t="s">
        <v>216</v>
      </c>
      <c r="D65" s="15" t="s">
        <v>114</v>
      </c>
      <c r="E65" s="63">
        <v>43805</v>
      </c>
      <c r="F65" s="67">
        <v>232</v>
      </c>
      <c r="G65" s="63"/>
      <c r="H65" s="67"/>
    </row>
    <row r="66" spans="3:10" x14ac:dyDescent="0.3">
      <c r="C66" s="60" t="s">
        <v>217</v>
      </c>
      <c r="D66" s="15" t="s">
        <v>221</v>
      </c>
      <c r="E66" s="63">
        <v>43880</v>
      </c>
      <c r="F66" s="67">
        <v>145</v>
      </c>
      <c r="G66" s="63"/>
      <c r="H66" s="67"/>
      <c r="J66" s="70">
        <f>SUM(F9:F66)</f>
        <v>64460.959999999999</v>
      </c>
    </row>
    <row r="67" spans="3:10" x14ac:dyDescent="0.3">
      <c r="C67" s="60"/>
      <c r="D67" s="15"/>
      <c r="E67" s="63"/>
      <c r="F67" s="67"/>
      <c r="G67" s="63"/>
      <c r="H67" s="67"/>
      <c r="J67" s="70"/>
    </row>
    <row r="68" spans="3:10" x14ac:dyDescent="0.3">
      <c r="C68" s="60" t="s">
        <v>223</v>
      </c>
      <c r="D68" s="15" t="s">
        <v>224</v>
      </c>
      <c r="E68" s="63">
        <v>43962</v>
      </c>
      <c r="F68" s="67">
        <v>640</v>
      </c>
      <c r="G68" s="63"/>
      <c r="H68" s="67"/>
      <c r="J68" s="70">
        <f>SUM(F9:F68)</f>
        <v>65100.959999999999</v>
      </c>
    </row>
    <row r="69" spans="3:10" x14ac:dyDescent="0.3">
      <c r="C69" s="60"/>
      <c r="D69" s="15"/>
      <c r="E69" s="63"/>
      <c r="F69" s="67"/>
      <c r="G69" s="63"/>
      <c r="H69" s="67"/>
      <c r="J69" s="70"/>
    </row>
    <row r="70" spans="3:10" x14ac:dyDescent="0.3">
      <c r="C70" s="60" t="s">
        <v>234</v>
      </c>
      <c r="D70" s="15" t="s">
        <v>235</v>
      </c>
      <c r="E70" s="63">
        <v>44368</v>
      </c>
      <c r="F70" s="67">
        <v>280</v>
      </c>
      <c r="G70" s="63"/>
      <c r="H70" s="67"/>
    </row>
    <row r="71" spans="3:10" x14ac:dyDescent="0.3">
      <c r="C71" s="60" t="s">
        <v>238</v>
      </c>
      <c r="D71" s="15" t="s">
        <v>233</v>
      </c>
      <c r="E71" s="63">
        <v>44355</v>
      </c>
      <c r="F71" s="67">
        <v>83</v>
      </c>
      <c r="G71" s="63"/>
      <c r="H71" s="67"/>
    </row>
    <row r="72" spans="3:10" x14ac:dyDescent="0.3">
      <c r="C72" s="60" t="s">
        <v>239</v>
      </c>
      <c r="D72" s="15" t="s">
        <v>236</v>
      </c>
      <c r="E72" s="63">
        <v>44403</v>
      </c>
      <c r="F72" s="67">
        <v>357</v>
      </c>
      <c r="G72" s="63"/>
      <c r="H72" s="67"/>
    </row>
    <row r="73" spans="3:10" x14ac:dyDescent="0.3">
      <c r="C73" s="60" t="s">
        <v>240</v>
      </c>
      <c r="D73" s="15" t="s">
        <v>237</v>
      </c>
      <c r="E73" s="63">
        <v>44593</v>
      </c>
      <c r="F73" s="70">
        <v>207</v>
      </c>
      <c r="H73" s="67"/>
    </row>
    <row r="74" spans="3:10" x14ac:dyDescent="0.3">
      <c r="C74" s="60" t="s">
        <v>242</v>
      </c>
      <c r="D74" s="15" t="s">
        <v>243</v>
      </c>
      <c r="E74" s="8">
        <v>44628</v>
      </c>
      <c r="F74" s="67">
        <v>387.16</v>
      </c>
      <c r="J74" s="70">
        <f>SUM(F9:F74)</f>
        <v>66415.12</v>
      </c>
    </row>
    <row r="76" spans="3:10" x14ac:dyDescent="0.3">
      <c r="F76" s="70"/>
    </row>
    <row r="77" spans="3:10" x14ac:dyDescent="0.3">
      <c r="F77" s="70">
        <f>SUM(F8:F76)</f>
        <v>66415.12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&amp;C&amp;P 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Accounts</vt:lpstr>
      <vt:lpstr>Accounts 2</vt:lpstr>
      <vt:lpstr>Notes</vt:lpstr>
      <vt:lpstr>cashbook</vt:lpstr>
      <vt:lpstr>postage</vt:lpstr>
      <vt:lpstr>Assets</vt:lpstr>
      <vt:lpstr>Accounts!Print_Area</vt:lpstr>
      <vt:lpstr>'Accounts 2'!Print_Area</vt:lpstr>
      <vt:lpstr>Assets!Print_Area</vt:lpstr>
      <vt:lpstr>cashbook!Print_Area</vt:lpstr>
      <vt:lpstr>Notes!Print_Area</vt:lpstr>
      <vt:lpstr>postage!Print_Area</vt:lpstr>
      <vt:lpstr>Assets!Print_Titles</vt:lpstr>
      <vt:lpstr>cashbook!Print_Titles</vt:lpstr>
      <vt:lpstr>postage!Print_Titles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2025-06-10T21:05:29Z</dcterms:modified>
</cp:coreProperties>
</file>